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20.01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'20.01.2023'!$A$3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2" i="1"/>
  <c r="CD48"/>
  <c r="CD38"/>
  <c r="CD30"/>
  <c r="CD26"/>
  <c r="CD16"/>
  <c r="CC52"/>
  <c r="A51"/>
  <c r="C51"/>
  <c r="A50"/>
  <c r="C50"/>
  <c r="CC48"/>
  <c r="A47"/>
  <c r="C47"/>
  <c r="A46"/>
  <c r="C46"/>
  <c r="A45"/>
  <c r="C45"/>
  <c r="A44"/>
  <c r="C44"/>
  <c r="A43"/>
  <c r="C43"/>
  <c r="A42"/>
  <c r="C42"/>
  <c r="A41"/>
  <c r="C41"/>
  <c r="A40"/>
  <c r="C40"/>
  <c r="CC38"/>
  <c r="A37"/>
  <c r="C37"/>
  <c r="A36"/>
  <c r="C36"/>
  <c r="A35"/>
  <c r="C35"/>
  <c r="A34"/>
  <c r="C34"/>
  <c r="A33"/>
  <c r="C33"/>
  <c r="CC30"/>
  <c r="A29"/>
  <c r="C29"/>
  <c r="A28"/>
  <c r="C28"/>
  <c r="CC26"/>
  <c r="A25"/>
  <c r="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A2" i="1" s="1"/>
  <c r="D1" i="2"/>
  <c r="C1"/>
</calcChain>
</file>

<file path=xl/sharedStrings.xml><?xml version="1.0" encoding="utf-8"?>
<sst xmlns="http://schemas.openxmlformats.org/spreadsheetml/2006/main" count="187" uniqueCount="156">
  <si>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</si>
  <si>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</si>
  <si>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</si>
  <si>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</si>
  <si>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</si>
  <si>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</si>
  <si>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</si>
  <si>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</si>
  <si>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</si>
  <si>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</si>
  <si>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</si>
  <si>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</si>
  <si>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</si>
  <si>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</si>
  <si>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</si>
  <si>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</si>
  <si>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</si>
  <si>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</si>
  <si>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</si>
  <si>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</si>
  <si>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</si>
  <si>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</si>
  <si>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</si>
  <si>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</si>
  <si>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</si>
  <si>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</si>
  <si>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</si>
  <si>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</si>
  <si>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</si>
  <si>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</si>
  <si>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</si>
  <si>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</si>
  <si>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</si>
  <si>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</si>
  <si>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</si>
  <si>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</si>
  <si>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</si>
  <si>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</si>
  <si>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</si>
  <si>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</si>
  <si>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</si>
  <si>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</si>
  <si>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</si>
  <si>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</si>
  <si>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</si>
  <si>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</si>
  <si>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</si>
  <si>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</si>
  <si>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</si>
  <si>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</si>
  <si>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</si>
  <si>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</si>
  <si>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</si>
  <si>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</si>
  <si>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</si>
  <si>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</si>
  <si>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</si>
  <si>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</si>
  <si>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</si>
  <si>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</si>
  <si>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</si>
  <si>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</si>
  <si>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</si>
  <si>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</si>
  <si>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</si>
  <si>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</si>
  <si>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</si>
  <si>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</si>
  <si>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</si>
  <si>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</si>
  <si>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</si>
  <si>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</si>
  <si>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</si>
  <si>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</si>
  <si>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</si>
  <si>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</si>
  <si>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</si>
  <si>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</si>
  <si>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</si>
  <si>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</si>
  <si>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</si>
  <si>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</si>
  <si>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</si>
  <si>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</si>
  <si>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</si>
  <si>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</si>
  <si>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</si>
  <si>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</si>
  <si>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</si>
  <si>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</si>
  <si>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</si>
  <si>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</si>
  <si>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</si>
  <si>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Запеканка (сырники) из творога</t>
  </si>
  <si>
    <t>Молоко сгущенное</t>
  </si>
  <si>
    <t>Каша пшенная молочная с маслом сливочным</t>
  </si>
  <si>
    <t>Хлеб пшеничный</t>
  </si>
  <si>
    <t>Какао с молоком (вариант 1)</t>
  </si>
  <si>
    <t>Итого за 'Завтрак с 7 до 11 лет'</t>
  </si>
  <si>
    <t>Обед  с 7 до 11 лет</t>
  </si>
  <si>
    <t>Икра свекольная</t>
  </si>
  <si>
    <t>Рассольник с крупой и сметаной</t>
  </si>
  <si>
    <t>Макаронные изделия отварные</t>
  </si>
  <si>
    <t>Тефтели из мяса говядины с рисом</t>
  </si>
  <si>
    <t>Соус томатный</t>
  </si>
  <si>
    <t>Хлеб ржаной</t>
  </si>
  <si>
    <t>Компот из сухофруктов (вариант 2)</t>
  </si>
  <si>
    <t>Итого за 'Обед  с 7 до 11 лет'</t>
  </si>
  <si>
    <t>Полдник</t>
  </si>
  <si>
    <t>Кисель из концентрата</t>
  </si>
  <si>
    <t>Печенье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</si>
  <si>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</si>
  <si>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</si>
  <si>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</si>
  <si>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</si>
  <si>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</si>
  <si>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</si>
  <si>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</si>
  <si>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</si>
  <si>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</si>
  <si>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20.01.2023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</si>
  <si>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</si>
  <si>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</si>
  <si>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</si>
  <si>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</si>
  <si>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</si>
  <si>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</si>
  <si>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</si>
  <si>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</si>
  <si>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</si>
  <si>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</si>
  <si>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</si>
  <si>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</si>
  <si>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</si>
  <si>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(74,00)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</si>
  <si>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</si>
  <si>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</si>
  <si>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</si>
  <si>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</si>
  <si>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</si>
  <si>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(108,04)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</si>
  <si>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</si>
  <si>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</si>
  <si>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</si>
  <si>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</si>
  <si>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</si>
  <si>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</si>
  <si>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</si>
  <si>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</si>
  <si>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</si>
  <si>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</si>
  <si>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</si>
  <si>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648</t>
  </si>
  <si>
    <t>16</t>
  </si>
  <si>
    <t>Итого сумма с 12 и старше    200,00</t>
  </si>
  <si>
    <t>Итого сумма с 7 до 11 лет     174,00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</si>
</sst>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B16" sqref="B16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20.1.2023г.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"20 января 2023 г."</f>
        <v>20 января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2" t="s">
        <v>74</v>
      </c>
      <c r="X8" s="82"/>
      <c r="Y8" s="82"/>
      <c r="Z8" s="82"/>
      <c r="AA8" s="82" t="s">
        <v>76</v>
      </c>
      <c r="AB8" s="82"/>
      <c r="AC8" s="82"/>
      <c r="AD8" s="82"/>
      <c r="AE8" s="82"/>
      <c r="AF8" s="82"/>
      <c r="AG8" s="82"/>
      <c r="AH8" s="82"/>
      <c r="AI8" s="83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>
      <c r="A11" s="23" t="str">
        <f>"8/5"</f>
        <v>8/5</v>
      </c>
      <c r="B11" s="24" t="s">
        <v>93</v>
      </c>
      <c r="C11" s="25" t="str">
        <f>"100"</f>
        <v>100</v>
      </c>
      <c r="D11" s="25">
        <v>16.899999999999999</v>
      </c>
      <c r="E11" s="25">
        <v>16.21</v>
      </c>
      <c r="F11" s="25">
        <v>9.6</v>
      </c>
      <c r="G11" s="25">
        <v>1.01</v>
      </c>
      <c r="H11" s="25">
        <v>13.43</v>
      </c>
      <c r="I11" s="25">
        <v>209.25449750000001</v>
      </c>
      <c r="J11" s="26">
        <v>5.22</v>
      </c>
      <c r="K11" s="26">
        <v>0.65</v>
      </c>
      <c r="L11" s="26">
        <v>0</v>
      </c>
      <c r="M11" s="26">
        <v>0</v>
      </c>
      <c r="N11" s="26">
        <v>8.98</v>
      </c>
      <c r="O11" s="26">
        <v>4.2300000000000004</v>
      </c>
      <c r="P11" s="26">
        <v>0.22</v>
      </c>
      <c r="Q11" s="26">
        <v>0</v>
      </c>
      <c r="R11" s="26">
        <v>0</v>
      </c>
      <c r="S11" s="26">
        <v>1.1200000000000001</v>
      </c>
      <c r="T11" s="26">
        <v>1.51</v>
      </c>
      <c r="U11" s="26">
        <v>213.92</v>
      </c>
      <c r="V11" s="26">
        <v>107.69</v>
      </c>
      <c r="W11" s="26">
        <v>142.36000000000001</v>
      </c>
      <c r="X11" s="26">
        <v>20.79</v>
      </c>
      <c r="Y11" s="26">
        <v>184.64</v>
      </c>
      <c r="Z11" s="26">
        <v>0.51</v>
      </c>
      <c r="AA11" s="26">
        <v>55.1</v>
      </c>
      <c r="AB11" s="26">
        <v>27.72</v>
      </c>
      <c r="AC11" s="26">
        <v>63.14</v>
      </c>
      <c r="AD11" s="26">
        <v>0.75</v>
      </c>
      <c r="AE11" s="26">
        <v>0.04</v>
      </c>
      <c r="AF11" s="26">
        <v>0.23</v>
      </c>
      <c r="AG11" s="26">
        <v>0.41</v>
      </c>
      <c r="AH11" s="26">
        <v>3.94</v>
      </c>
      <c r="AI11" s="26">
        <v>0.23</v>
      </c>
      <c r="AJ11" s="26">
        <v>0</v>
      </c>
      <c r="AK11" s="26">
        <v>811.67</v>
      </c>
      <c r="AL11" s="26">
        <v>668.39</v>
      </c>
      <c r="AM11" s="26">
        <v>1243.05</v>
      </c>
      <c r="AN11" s="26">
        <v>962.82</v>
      </c>
      <c r="AO11" s="26">
        <v>371.08</v>
      </c>
      <c r="AP11" s="26">
        <v>626.17999999999995</v>
      </c>
      <c r="AQ11" s="26">
        <v>204.16</v>
      </c>
      <c r="AR11" s="26">
        <v>739.37</v>
      </c>
      <c r="AS11" s="26">
        <v>69.88</v>
      </c>
      <c r="AT11" s="26">
        <v>79.510000000000005</v>
      </c>
      <c r="AU11" s="26">
        <v>106.34</v>
      </c>
      <c r="AV11" s="26">
        <v>430.21</v>
      </c>
      <c r="AW11" s="26">
        <v>57.08</v>
      </c>
      <c r="AX11" s="26">
        <v>327.86</v>
      </c>
      <c r="AY11" s="26">
        <v>0.53</v>
      </c>
      <c r="AZ11" s="26">
        <v>95.59</v>
      </c>
      <c r="BA11" s="26">
        <v>84.75</v>
      </c>
      <c r="BB11" s="26">
        <v>812.79</v>
      </c>
      <c r="BC11" s="26">
        <v>89.78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0.06</v>
      </c>
      <c r="BL11" s="26">
        <v>0</v>
      </c>
      <c r="BM11" s="26">
        <v>0.04</v>
      </c>
      <c r="BN11" s="26">
        <v>0</v>
      </c>
      <c r="BO11" s="26">
        <v>0.01</v>
      </c>
      <c r="BP11" s="26">
        <v>0</v>
      </c>
      <c r="BQ11" s="26">
        <v>0</v>
      </c>
      <c r="BR11" s="26">
        <v>0</v>
      </c>
      <c r="BS11" s="26">
        <v>0.23</v>
      </c>
      <c r="BT11" s="26">
        <v>0</v>
      </c>
      <c r="BU11" s="26">
        <v>0</v>
      </c>
      <c r="BV11" s="26">
        <v>0.56000000000000005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73.81</v>
      </c>
      <c r="CC11" s="25">
        <v>44.31</v>
      </c>
      <c r="CE11" s="23">
        <v>59.72</v>
      </c>
      <c r="CG11" s="23">
        <v>56.36</v>
      </c>
      <c r="CH11" s="23">
        <v>34.71</v>
      </c>
      <c r="CI11" s="23">
        <v>45.54</v>
      </c>
      <c r="CJ11" s="23">
        <v>1548.09</v>
      </c>
      <c r="CK11" s="23">
        <v>1113.45</v>
      </c>
      <c r="CL11" s="23">
        <v>1330.77</v>
      </c>
      <c r="CM11" s="23">
        <v>33.950000000000003</v>
      </c>
      <c r="CN11" s="23">
        <v>24.9</v>
      </c>
      <c r="CO11" s="23">
        <v>29.42</v>
      </c>
      <c r="CP11" s="23">
        <v>6.5</v>
      </c>
      <c r="CQ11" s="23">
        <v>0.5</v>
      </c>
      <c r="CR11" s="23">
        <v>26.85</v>
      </c>
    </row>
    <row r="12" spans="1:96" s="23" customFormat="1">
      <c r="A12" s="23" t="str">
        <f>"10"</f>
        <v>10</v>
      </c>
      <c r="B12" s="24" t="s">
        <v>94</v>
      </c>
      <c r="C12" s="25" t="str">
        <f>"20"</f>
        <v>20</v>
      </c>
      <c r="D12" s="25">
        <v>1.44</v>
      </c>
      <c r="E12" s="25">
        <v>1.44</v>
      </c>
      <c r="F12" s="25">
        <v>1.7</v>
      </c>
      <c r="G12" s="25">
        <v>0</v>
      </c>
      <c r="H12" s="25">
        <v>11.1</v>
      </c>
      <c r="I12" s="25">
        <v>63.48</v>
      </c>
      <c r="J12" s="26">
        <v>1.04</v>
      </c>
      <c r="K12" s="26">
        <v>0</v>
      </c>
      <c r="L12" s="26">
        <v>0</v>
      </c>
      <c r="M12" s="26">
        <v>0</v>
      </c>
      <c r="N12" s="26">
        <v>11.1</v>
      </c>
      <c r="O12" s="26">
        <v>0</v>
      </c>
      <c r="P12" s="26">
        <v>0</v>
      </c>
      <c r="Q12" s="26">
        <v>0</v>
      </c>
      <c r="R12" s="26">
        <v>0</v>
      </c>
      <c r="S12" s="26">
        <v>0.08</v>
      </c>
      <c r="T12" s="26">
        <v>0.36</v>
      </c>
      <c r="U12" s="26">
        <v>26</v>
      </c>
      <c r="V12" s="26">
        <v>73</v>
      </c>
      <c r="W12" s="26">
        <v>61.4</v>
      </c>
      <c r="X12" s="26">
        <v>6.8</v>
      </c>
      <c r="Y12" s="26">
        <v>43.8</v>
      </c>
      <c r="Z12" s="26">
        <v>0.04</v>
      </c>
      <c r="AA12" s="26">
        <v>8.4</v>
      </c>
      <c r="AB12" s="26">
        <v>6</v>
      </c>
      <c r="AC12" s="26">
        <v>9.4</v>
      </c>
      <c r="AD12" s="26">
        <v>0.04</v>
      </c>
      <c r="AE12" s="26">
        <v>0.01</v>
      </c>
      <c r="AF12" s="26">
        <v>0.08</v>
      </c>
      <c r="AG12" s="26">
        <v>0.04</v>
      </c>
      <c r="AH12" s="26">
        <v>0.36</v>
      </c>
      <c r="AI12" s="26">
        <v>0.2</v>
      </c>
      <c r="AJ12" s="26">
        <v>0</v>
      </c>
      <c r="AK12" s="26">
        <v>0</v>
      </c>
      <c r="AL12" s="26">
        <v>0</v>
      </c>
      <c r="AM12" s="26">
        <v>107.6</v>
      </c>
      <c r="AN12" s="26">
        <v>108</v>
      </c>
      <c r="AO12" s="26">
        <v>33</v>
      </c>
      <c r="AP12" s="26">
        <v>60.8</v>
      </c>
      <c r="AQ12" s="26">
        <v>19</v>
      </c>
      <c r="AR12" s="26">
        <v>64</v>
      </c>
      <c r="AS12" s="26">
        <v>47.2</v>
      </c>
      <c r="AT12" s="26">
        <v>48</v>
      </c>
      <c r="AU12" s="26">
        <v>106</v>
      </c>
      <c r="AV12" s="26">
        <v>34</v>
      </c>
      <c r="AW12" s="26">
        <v>28</v>
      </c>
      <c r="AX12" s="26">
        <v>318.2</v>
      </c>
      <c r="AY12" s="26">
        <v>0</v>
      </c>
      <c r="AZ12" s="26">
        <v>156</v>
      </c>
      <c r="BA12" s="26">
        <v>83.6</v>
      </c>
      <c r="BB12" s="26">
        <v>67.599999999999994</v>
      </c>
      <c r="BC12" s="26">
        <v>13.8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0.49</v>
      </c>
      <c r="BT12" s="26">
        <v>0</v>
      </c>
      <c r="BU12" s="26">
        <v>0</v>
      </c>
      <c r="BV12" s="26">
        <v>0.04</v>
      </c>
      <c r="BW12" s="26">
        <v>0.01</v>
      </c>
      <c r="BX12" s="26">
        <v>0.02</v>
      </c>
      <c r="BY12" s="26">
        <v>0</v>
      </c>
      <c r="BZ12" s="26">
        <v>0</v>
      </c>
      <c r="CA12" s="26">
        <v>0</v>
      </c>
      <c r="CB12" s="26">
        <v>5.32</v>
      </c>
      <c r="CC12" s="25">
        <v>7.07</v>
      </c>
      <c r="CE12" s="23">
        <v>9.4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4.28</v>
      </c>
    </row>
    <row r="13" spans="1:96" s="23" customFormat="1" ht="24">
      <c r="A13" s="23" t="str">
        <f>"11/4"</f>
        <v>11/4</v>
      </c>
      <c r="B13" s="24" t="s">
        <v>95</v>
      </c>
      <c r="C13" s="25" t="str">
        <f>"150"</f>
        <v>150</v>
      </c>
      <c r="D13" s="25">
        <v>4.91</v>
      </c>
      <c r="E13" s="25">
        <v>1.77</v>
      </c>
      <c r="F13" s="25">
        <v>4.95</v>
      </c>
      <c r="G13" s="25">
        <v>0.99</v>
      </c>
      <c r="H13" s="25">
        <v>24.42</v>
      </c>
      <c r="I13" s="25">
        <v>160.69624949999999</v>
      </c>
      <c r="J13" s="26">
        <v>3.06</v>
      </c>
      <c r="K13" s="26">
        <v>0.08</v>
      </c>
      <c r="L13" s="26">
        <v>0</v>
      </c>
      <c r="M13" s="26">
        <v>0</v>
      </c>
      <c r="N13" s="26">
        <v>5.8</v>
      </c>
      <c r="O13" s="26">
        <v>17.64</v>
      </c>
      <c r="P13" s="26">
        <v>0.98</v>
      </c>
      <c r="Q13" s="26">
        <v>0</v>
      </c>
      <c r="R13" s="26">
        <v>0</v>
      </c>
      <c r="S13" s="26">
        <v>0.06</v>
      </c>
      <c r="T13" s="26">
        <v>1.55</v>
      </c>
      <c r="U13" s="26">
        <v>323.92</v>
      </c>
      <c r="V13" s="26">
        <v>133.91999999999999</v>
      </c>
      <c r="W13" s="26">
        <v>73.790000000000006</v>
      </c>
      <c r="X13" s="26">
        <v>29.11</v>
      </c>
      <c r="Y13" s="26">
        <v>109.26</v>
      </c>
      <c r="Z13" s="26">
        <v>0.79</v>
      </c>
      <c r="AA13" s="26">
        <v>16.2</v>
      </c>
      <c r="AB13" s="26">
        <v>18.600000000000001</v>
      </c>
      <c r="AC13" s="26">
        <v>30.98</v>
      </c>
      <c r="AD13" s="26">
        <v>0.13</v>
      </c>
      <c r="AE13" s="26">
        <v>0.11</v>
      </c>
      <c r="AF13" s="26">
        <v>0.09</v>
      </c>
      <c r="AG13" s="26">
        <v>0.44</v>
      </c>
      <c r="AH13" s="26">
        <v>1.87</v>
      </c>
      <c r="AI13" s="26">
        <v>0.31</v>
      </c>
      <c r="AJ13" s="26">
        <v>0</v>
      </c>
      <c r="AK13" s="26">
        <v>225.95</v>
      </c>
      <c r="AL13" s="26">
        <v>213.51</v>
      </c>
      <c r="AM13" s="26">
        <v>590.92999999999995</v>
      </c>
      <c r="AN13" s="26">
        <v>208.01</v>
      </c>
      <c r="AO13" s="26">
        <v>125.81</v>
      </c>
      <c r="AP13" s="26">
        <v>187.78</v>
      </c>
      <c r="AQ13" s="26">
        <v>76.53</v>
      </c>
      <c r="AR13" s="26">
        <v>247.38</v>
      </c>
      <c r="AS13" s="26">
        <v>304.42</v>
      </c>
      <c r="AT13" s="26">
        <v>120.77</v>
      </c>
      <c r="AU13" s="26">
        <v>185.31</v>
      </c>
      <c r="AV13" s="26">
        <v>74.55</v>
      </c>
      <c r="AW13" s="26">
        <v>85.45</v>
      </c>
      <c r="AX13" s="26">
        <v>631.04999999999995</v>
      </c>
      <c r="AY13" s="26">
        <v>0</v>
      </c>
      <c r="AZ13" s="26">
        <v>230.11</v>
      </c>
      <c r="BA13" s="26">
        <v>199.3</v>
      </c>
      <c r="BB13" s="26">
        <v>220.88</v>
      </c>
      <c r="BC13" s="26">
        <v>65.78</v>
      </c>
      <c r="BD13" s="26">
        <v>0.09</v>
      </c>
      <c r="BE13" s="26">
        <v>0.04</v>
      </c>
      <c r="BF13" s="26">
        <v>0.02</v>
      </c>
      <c r="BG13" s="26">
        <v>0.05</v>
      </c>
      <c r="BH13" s="26">
        <v>0.06</v>
      </c>
      <c r="BI13" s="26">
        <v>0.26</v>
      </c>
      <c r="BJ13" s="26">
        <v>0</v>
      </c>
      <c r="BK13" s="26">
        <v>0.79</v>
      </c>
      <c r="BL13" s="26">
        <v>0</v>
      </c>
      <c r="BM13" s="26">
        <v>0.24</v>
      </c>
      <c r="BN13" s="26">
        <v>0.01</v>
      </c>
      <c r="BO13" s="26">
        <v>0</v>
      </c>
      <c r="BP13" s="26">
        <v>0</v>
      </c>
      <c r="BQ13" s="26">
        <v>0.05</v>
      </c>
      <c r="BR13" s="26">
        <v>0.08</v>
      </c>
      <c r="BS13" s="26">
        <v>0.73</v>
      </c>
      <c r="BT13" s="26">
        <v>0</v>
      </c>
      <c r="BU13" s="26">
        <v>0</v>
      </c>
      <c r="BV13" s="26">
        <v>0.57999999999999996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124.18</v>
      </c>
      <c r="CC13" s="25">
        <v>12.41</v>
      </c>
      <c r="CE13" s="23">
        <v>19.3</v>
      </c>
      <c r="CG13" s="23">
        <v>38.28</v>
      </c>
      <c r="CH13" s="23">
        <v>18.96</v>
      </c>
      <c r="CI13" s="23">
        <v>28.62</v>
      </c>
      <c r="CJ13" s="23">
        <v>1595.5</v>
      </c>
      <c r="CK13" s="23">
        <v>731.69</v>
      </c>
      <c r="CL13" s="23">
        <v>1163.5999999999999</v>
      </c>
      <c r="CM13" s="23">
        <v>27.55</v>
      </c>
      <c r="CN13" s="23">
        <v>14.21</v>
      </c>
      <c r="CO13" s="23">
        <v>20.88</v>
      </c>
      <c r="CP13" s="23">
        <v>3</v>
      </c>
      <c r="CQ13" s="23">
        <v>0.75</v>
      </c>
      <c r="CR13" s="23">
        <v>7.52</v>
      </c>
    </row>
    <row r="14" spans="1:96" s="23" customFormat="1">
      <c r="A14" s="23" t="str">
        <f>"2"</f>
        <v>2</v>
      </c>
      <c r="B14" s="24" t="s">
        <v>96</v>
      </c>
      <c r="C14" s="25" t="str">
        <f>"30"</f>
        <v>30</v>
      </c>
      <c r="D14" s="25">
        <v>1.98</v>
      </c>
      <c r="E14" s="25">
        <v>0</v>
      </c>
      <c r="F14" s="25">
        <v>0.2</v>
      </c>
      <c r="G14" s="25">
        <v>0.2</v>
      </c>
      <c r="H14" s="25">
        <v>14.07</v>
      </c>
      <c r="I14" s="25">
        <v>67.170299999999997</v>
      </c>
      <c r="J14" s="26">
        <v>0</v>
      </c>
      <c r="K14" s="26">
        <v>0</v>
      </c>
      <c r="L14" s="26">
        <v>0</v>
      </c>
      <c r="M14" s="26">
        <v>0</v>
      </c>
      <c r="N14" s="26">
        <v>0.33</v>
      </c>
      <c r="O14" s="26">
        <v>13.68</v>
      </c>
      <c r="P14" s="26">
        <v>0.06</v>
      </c>
      <c r="Q14" s="26">
        <v>0</v>
      </c>
      <c r="R14" s="26">
        <v>0</v>
      </c>
      <c r="S14" s="26">
        <v>0</v>
      </c>
      <c r="T14" s="26">
        <v>0.54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95.79</v>
      </c>
      <c r="AL14" s="26">
        <v>99.7</v>
      </c>
      <c r="AM14" s="26">
        <v>152.69</v>
      </c>
      <c r="AN14" s="26">
        <v>50.63</v>
      </c>
      <c r="AO14" s="26">
        <v>30.02</v>
      </c>
      <c r="AP14" s="26">
        <v>60.03</v>
      </c>
      <c r="AQ14" s="26">
        <v>22.71</v>
      </c>
      <c r="AR14" s="26">
        <v>108.58</v>
      </c>
      <c r="AS14" s="26">
        <v>67.34</v>
      </c>
      <c r="AT14" s="26">
        <v>93.96</v>
      </c>
      <c r="AU14" s="26">
        <v>77.52</v>
      </c>
      <c r="AV14" s="26">
        <v>40.72</v>
      </c>
      <c r="AW14" s="26">
        <v>72.040000000000006</v>
      </c>
      <c r="AX14" s="26">
        <v>602.39</v>
      </c>
      <c r="AY14" s="26">
        <v>0</v>
      </c>
      <c r="AZ14" s="26">
        <v>196.27</v>
      </c>
      <c r="BA14" s="26">
        <v>85.35</v>
      </c>
      <c r="BB14" s="26">
        <v>56.64</v>
      </c>
      <c r="BC14" s="26">
        <v>44.89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0.02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0.02</v>
      </c>
      <c r="BT14" s="26">
        <v>0</v>
      </c>
      <c r="BU14" s="26">
        <v>0</v>
      </c>
      <c r="BV14" s="26">
        <v>0.08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11.73</v>
      </c>
      <c r="CC14" s="25">
        <v>1.59</v>
      </c>
      <c r="CE14" s="23">
        <v>0</v>
      </c>
      <c r="CG14" s="23">
        <v>0</v>
      </c>
      <c r="CH14" s="23">
        <v>0</v>
      </c>
      <c r="CI14" s="23">
        <v>0</v>
      </c>
      <c r="CJ14" s="23">
        <v>438.82</v>
      </c>
      <c r="CK14" s="23">
        <v>169.06</v>
      </c>
      <c r="CL14" s="23">
        <v>303.94</v>
      </c>
      <c r="CM14" s="23">
        <v>3.51</v>
      </c>
      <c r="CN14" s="23">
        <v>3.51</v>
      </c>
      <c r="CO14" s="23">
        <v>3.51</v>
      </c>
      <c r="CP14" s="23">
        <v>0</v>
      </c>
      <c r="CQ14" s="23">
        <v>0</v>
      </c>
      <c r="CR14" s="23">
        <v>1.32</v>
      </c>
    </row>
    <row r="15" spans="1:96" s="19" customFormat="1">
      <c r="A15" s="19" t="str">
        <f>"36/10"</f>
        <v>36/10</v>
      </c>
      <c r="B15" s="20" t="s">
        <v>97</v>
      </c>
      <c r="C15" s="21" t="str">
        <f>"200"</f>
        <v>200</v>
      </c>
      <c r="D15" s="21">
        <v>3.87</v>
      </c>
      <c r="E15" s="21">
        <v>2.9</v>
      </c>
      <c r="F15" s="21">
        <v>3.48</v>
      </c>
      <c r="G15" s="21">
        <v>0.75</v>
      </c>
      <c r="H15" s="21">
        <v>15.43</v>
      </c>
      <c r="I15" s="21">
        <v>103.49265</v>
      </c>
      <c r="J15" s="22">
        <v>2.4500000000000002</v>
      </c>
      <c r="K15" s="22">
        <v>0</v>
      </c>
      <c r="L15" s="22">
        <v>0</v>
      </c>
      <c r="M15" s="22">
        <v>0</v>
      </c>
      <c r="N15" s="22">
        <v>13.45</v>
      </c>
      <c r="O15" s="22">
        <v>0.37</v>
      </c>
      <c r="P15" s="22">
        <v>1.61</v>
      </c>
      <c r="Q15" s="22">
        <v>0</v>
      </c>
      <c r="R15" s="22">
        <v>0</v>
      </c>
      <c r="S15" s="22">
        <v>0.3</v>
      </c>
      <c r="T15" s="22">
        <v>1.03</v>
      </c>
      <c r="U15" s="22">
        <v>50.75</v>
      </c>
      <c r="V15" s="22">
        <v>195.14</v>
      </c>
      <c r="W15" s="22">
        <v>111.5</v>
      </c>
      <c r="X15" s="22">
        <v>30.67</v>
      </c>
      <c r="Y15" s="22">
        <v>106.79</v>
      </c>
      <c r="Z15" s="22">
        <v>1.07</v>
      </c>
      <c r="AA15" s="22">
        <v>12</v>
      </c>
      <c r="AB15" s="22">
        <v>8.8000000000000007</v>
      </c>
      <c r="AC15" s="22">
        <v>22.15</v>
      </c>
      <c r="AD15" s="22">
        <v>0.02</v>
      </c>
      <c r="AE15" s="22">
        <v>0.03</v>
      </c>
      <c r="AF15" s="22">
        <v>0.13</v>
      </c>
      <c r="AG15" s="22">
        <v>0.15</v>
      </c>
      <c r="AH15" s="22">
        <v>1.1399999999999999</v>
      </c>
      <c r="AI15" s="22">
        <v>0.52</v>
      </c>
      <c r="AJ15" s="22">
        <v>0</v>
      </c>
      <c r="AK15" s="22">
        <v>153.22</v>
      </c>
      <c r="AL15" s="22">
        <v>151.34</v>
      </c>
      <c r="AM15" s="22">
        <v>259.44</v>
      </c>
      <c r="AN15" s="22">
        <v>208.68</v>
      </c>
      <c r="AO15" s="22">
        <v>69.56</v>
      </c>
      <c r="AP15" s="22">
        <v>122.2</v>
      </c>
      <c r="AQ15" s="22">
        <v>40.42</v>
      </c>
      <c r="AR15" s="22">
        <v>137.24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172.96</v>
      </c>
      <c r="BC15" s="22">
        <v>24.44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198.66</v>
      </c>
      <c r="CC15" s="21">
        <v>13.97</v>
      </c>
      <c r="CE15" s="19">
        <v>13.47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0.72</v>
      </c>
      <c r="CN15" s="19">
        <v>0.72</v>
      </c>
      <c r="CO15" s="19">
        <v>0.72</v>
      </c>
      <c r="CP15" s="19">
        <v>10</v>
      </c>
      <c r="CQ15" s="19">
        <v>0</v>
      </c>
      <c r="CR15" s="19">
        <v>8.4700000000000006</v>
      </c>
    </row>
    <row r="16" spans="1:96" s="27" customFormat="1" ht="11.4">
      <c r="B16" s="28" t="s">
        <v>98</v>
      </c>
      <c r="C16" s="29"/>
      <c r="D16" s="29">
        <v>29.1</v>
      </c>
      <c r="E16" s="29">
        <v>22.32</v>
      </c>
      <c r="F16" s="29">
        <v>19.93</v>
      </c>
      <c r="G16" s="29">
        <v>2.95</v>
      </c>
      <c r="H16" s="29">
        <v>78.45</v>
      </c>
      <c r="I16" s="29">
        <v>604.09</v>
      </c>
      <c r="J16" s="30">
        <v>11.77</v>
      </c>
      <c r="K16" s="30">
        <v>0.73</v>
      </c>
      <c r="L16" s="30">
        <v>0</v>
      </c>
      <c r="M16" s="30">
        <v>0</v>
      </c>
      <c r="N16" s="30">
        <v>39.659999999999997</v>
      </c>
      <c r="O16" s="30">
        <v>35.92</v>
      </c>
      <c r="P16" s="30">
        <v>2.87</v>
      </c>
      <c r="Q16" s="30">
        <v>0</v>
      </c>
      <c r="R16" s="30">
        <v>0</v>
      </c>
      <c r="S16" s="30">
        <v>1.56</v>
      </c>
      <c r="T16" s="30">
        <v>4.99</v>
      </c>
      <c r="U16" s="30">
        <v>614.59</v>
      </c>
      <c r="V16" s="30">
        <v>509.75</v>
      </c>
      <c r="W16" s="30">
        <v>389.04</v>
      </c>
      <c r="X16" s="30">
        <v>87.37</v>
      </c>
      <c r="Y16" s="30">
        <v>444.49</v>
      </c>
      <c r="Z16" s="30">
        <v>2.41</v>
      </c>
      <c r="AA16" s="30">
        <v>91.7</v>
      </c>
      <c r="AB16" s="30">
        <v>61.12</v>
      </c>
      <c r="AC16" s="30">
        <v>125.67</v>
      </c>
      <c r="AD16" s="30">
        <v>0.93</v>
      </c>
      <c r="AE16" s="30">
        <v>0.19</v>
      </c>
      <c r="AF16" s="30">
        <v>0.52</v>
      </c>
      <c r="AG16" s="30">
        <v>1.04</v>
      </c>
      <c r="AH16" s="30">
        <v>7.31</v>
      </c>
      <c r="AI16" s="30">
        <v>1.27</v>
      </c>
      <c r="AJ16" s="30">
        <v>0</v>
      </c>
      <c r="AK16" s="30">
        <v>1286.6300000000001</v>
      </c>
      <c r="AL16" s="30">
        <v>1132.94</v>
      </c>
      <c r="AM16" s="30">
        <v>2353.6999999999998</v>
      </c>
      <c r="AN16" s="30">
        <v>1538.14</v>
      </c>
      <c r="AO16" s="30">
        <v>629.47</v>
      </c>
      <c r="AP16" s="30">
        <v>1056.99</v>
      </c>
      <c r="AQ16" s="30">
        <v>362.82</v>
      </c>
      <c r="AR16" s="30">
        <v>1296.57</v>
      </c>
      <c r="AS16" s="30">
        <v>488.84</v>
      </c>
      <c r="AT16" s="30">
        <v>342.23</v>
      </c>
      <c r="AU16" s="30">
        <v>475.17</v>
      </c>
      <c r="AV16" s="30">
        <v>579.48</v>
      </c>
      <c r="AW16" s="30">
        <v>242.56</v>
      </c>
      <c r="AX16" s="30">
        <v>1879.5</v>
      </c>
      <c r="AY16" s="30">
        <v>0.53</v>
      </c>
      <c r="AZ16" s="30">
        <v>677.97</v>
      </c>
      <c r="BA16" s="30">
        <v>453</v>
      </c>
      <c r="BB16" s="30">
        <v>1330.87</v>
      </c>
      <c r="BC16" s="30">
        <v>238.68</v>
      </c>
      <c r="BD16" s="30">
        <v>0.09</v>
      </c>
      <c r="BE16" s="30">
        <v>0.04</v>
      </c>
      <c r="BF16" s="30">
        <v>0.02</v>
      </c>
      <c r="BG16" s="30">
        <v>0.05</v>
      </c>
      <c r="BH16" s="30">
        <v>0.06</v>
      </c>
      <c r="BI16" s="30">
        <v>0.26</v>
      </c>
      <c r="BJ16" s="30">
        <v>0</v>
      </c>
      <c r="BK16" s="30">
        <v>0.88</v>
      </c>
      <c r="BL16" s="30">
        <v>0</v>
      </c>
      <c r="BM16" s="30">
        <v>0.28000000000000003</v>
      </c>
      <c r="BN16" s="30">
        <v>0.01</v>
      </c>
      <c r="BO16" s="30">
        <v>0.01</v>
      </c>
      <c r="BP16" s="30">
        <v>0</v>
      </c>
      <c r="BQ16" s="30">
        <v>0.05</v>
      </c>
      <c r="BR16" s="30">
        <v>0.08</v>
      </c>
      <c r="BS16" s="30">
        <v>1.47</v>
      </c>
      <c r="BT16" s="30">
        <v>0</v>
      </c>
      <c r="BU16" s="30">
        <v>0</v>
      </c>
      <c r="BV16" s="30">
        <v>1.26</v>
      </c>
      <c r="BW16" s="30">
        <v>0.03</v>
      </c>
      <c r="BX16" s="30">
        <v>0.02</v>
      </c>
      <c r="BY16" s="30">
        <v>0</v>
      </c>
      <c r="BZ16" s="30">
        <v>0</v>
      </c>
      <c r="CA16" s="30">
        <v>0</v>
      </c>
      <c r="CB16" s="30">
        <v>413.7</v>
      </c>
      <c r="CC16" s="29">
        <f>SUM($CC$10:$CC$15)</f>
        <v>79.350000000000009</v>
      </c>
      <c r="CD16" s="27">
        <f>$I$16/$I$53*100</f>
        <v>18.278118844535086</v>
      </c>
      <c r="CE16" s="27">
        <v>101.89</v>
      </c>
      <c r="CG16" s="27">
        <v>94.64</v>
      </c>
      <c r="CH16" s="27">
        <v>53.68</v>
      </c>
      <c r="CI16" s="27">
        <v>74.16</v>
      </c>
      <c r="CJ16" s="27">
        <v>3582.41</v>
      </c>
      <c r="CK16" s="27">
        <v>2014.2</v>
      </c>
      <c r="CL16" s="27">
        <v>2798.31</v>
      </c>
      <c r="CM16" s="27">
        <v>65.72</v>
      </c>
      <c r="CN16" s="27">
        <v>43.34</v>
      </c>
      <c r="CO16" s="27">
        <v>54.53</v>
      </c>
      <c r="CP16" s="27">
        <v>19.5</v>
      </c>
      <c r="CQ16" s="27">
        <v>1.25</v>
      </c>
    </row>
    <row r="17" spans="1:96">
      <c r="B17" s="18" t="s">
        <v>99</v>
      </c>
      <c r="C17" s="16"/>
      <c r="D17" s="16"/>
      <c r="E17" s="16"/>
      <c r="F17" s="16"/>
      <c r="G17" s="16"/>
      <c r="H17" s="16"/>
      <c r="I17" s="16"/>
    </row>
    <row r="18" spans="1:96" s="23" customFormat="1">
      <c r="A18" s="23" t="str">
        <f>"78"</f>
        <v>78</v>
      </c>
      <c r="B18" s="24" t="s">
        <v>100</v>
      </c>
      <c r="C18" s="25" t="str">
        <f>"60"</f>
        <v>60</v>
      </c>
      <c r="D18" s="25">
        <v>1.06</v>
      </c>
      <c r="E18" s="25">
        <v>0</v>
      </c>
      <c r="F18" s="25">
        <v>4.01</v>
      </c>
      <c r="G18" s="25">
        <v>4.5599999999999996</v>
      </c>
      <c r="H18" s="25">
        <v>6.87</v>
      </c>
      <c r="I18" s="25">
        <v>64.810159530000007</v>
      </c>
      <c r="J18" s="26">
        <v>0.56000000000000005</v>
      </c>
      <c r="K18" s="26">
        <v>2.93</v>
      </c>
      <c r="L18" s="26">
        <v>0</v>
      </c>
      <c r="M18" s="26">
        <v>0</v>
      </c>
      <c r="N18" s="26">
        <v>5.45</v>
      </c>
      <c r="O18" s="26">
        <v>0.11</v>
      </c>
      <c r="P18" s="26">
        <v>1.3</v>
      </c>
      <c r="Q18" s="26">
        <v>0</v>
      </c>
      <c r="R18" s="26">
        <v>0</v>
      </c>
      <c r="S18" s="26">
        <v>0.23</v>
      </c>
      <c r="T18" s="26">
        <v>1.05</v>
      </c>
      <c r="U18" s="26">
        <v>133.59</v>
      </c>
      <c r="V18" s="26">
        <v>161.31</v>
      </c>
      <c r="W18" s="26">
        <v>18.64</v>
      </c>
      <c r="X18" s="26">
        <v>12.22</v>
      </c>
      <c r="Y18" s="26">
        <v>25.13</v>
      </c>
      <c r="Z18" s="26">
        <v>0.72</v>
      </c>
      <c r="AA18" s="26">
        <v>0</v>
      </c>
      <c r="AB18" s="26">
        <v>98.2</v>
      </c>
      <c r="AC18" s="26">
        <v>20.73</v>
      </c>
      <c r="AD18" s="26">
        <v>2.11</v>
      </c>
      <c r="AE18" s="26">
        <v>0.02</v>
      </c>
      <c r="AF18" s="26">
        <v>0.02</v>
      </c>
      <c r="AG18" s="26">
        <v>0.17</v>
      </c>
      <c r="AH18" s="26">
        <v>0.41</v>
      </c>
      <c r="AI18" s="26">
        <v>1.98</v>
      </c>
      <c r="AJ18" s="26">
        <v>0</v>
      </c>
      <c r="AK18" s="26">
        <v>22.01</v>
      </c>
      <c r="AL18" s="26">
        <v>24.92</v>
      </c>
      <c r="AM18" s="26">
        <v>27.83</v>
      </c>
      <c r="AN18" s="26">
        <v>38.21</v>
      </c>
      <c r="AO18" s="26">
        <v>8.31</v>
      </c>
      <c r="AP18" s="26">
        <v>22.01</v>
      </c>
      <c r="AQ18" s="26">
        <v>5.4</v>
      </c>
      <c r="AR18" s="26">
        <v>18.690000000000001</v>
      </c>
      <c r="AS18" s="26">
        <v>16.61</v>
      </c>
      <c r="AT18" s="26">
        <v>30.33</v>
      </c>
      <c r="AU18" s="26">
        <v>136.21</v>
      </c>
      <c r="AV18" s="26">
        <v>5.83</v>
      </c>
      <c r="AW18" s="26">
        <v>15.78</v>
      </c>
      <c r="AX18" s="26">
        <v>113.8</v>
      </c>
      <c r="AY18" s="26">
        <v>0</v>
      </c>
      <c r="AZ18" s="26">
        <v>19.52</v>
      </c>
      <c r="BA18" s="26">
        <v>26.16</v>
      </c>
      <c r="BB18" s="26">
        <v>20.77</v>
      </c>
      <c r="BC18" s="26">
        <v>6.23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0.25</v>
      </c>
      <c r="BL18" s="26">
        <v>0</v>
      </c>
      <c r="BM18" s="26">
        <v>0.16</v>
      </c>
      <c r="BN18" s="26">
        <v>0.01</v>
      </c>
      <c r="BO18" s="26">
        <v>0.03</v>
      </c>
      <c r="BP18" s="26">
        <v>0</v>
      </c>
      <c r="BQ18" s="26">
        <v>0</v>
      </c>
      <c r="BR18" s="26">
        <v>0</v>
      </c>
      <c r="BS18" s="26">
        <v>0.94</v>
      </c>
      <c r="BT18" s="26">
        <v>0</v>
      </c>
      <c r="BU18" s="26">
        <v>0</v>
      </c>
      <c r="BV18" s="26">
        <v>2.66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53.65</v>
      </c>
      <c r="CC18" s="25">
        <v>6.8</v>
      </c>
      <c r="CE18" s="23">
        <v>16.37</v>
      </c>
      <c r="CG18" s="23">
        <v>15.94</v>
      </c>
      <c r="CH18" s="23">
        <v>9.81</v>
      </c>
      <c r="CI18" s="23">
        <v>12.87</v>
      </c>
      <c r="CJ18" s="23">
        <v>524.64</v>
      </c>
      <c r="CK18" s="23">
        <v>144.15</v>
      </c>
      <c r="CL18" s="23">
        <v>334.4</v>
      </c>
      <c r="CM18" s="23">
        <v>4.99</v>
      </c>
      <c r="CN18" s="23">
        <v>3.26</v>
      </c>
      <c r="CO18" s="23">
        <v>4.13</v>
      </c>
      <c r="CP18" s="23">
        <v>0.72</v>
      </c>
      <c r="CQ18" s="23">
        <v>0.3</v>
      </c>
      <c r="CR18" s="23">
        <v>4.12</v>
      </c>
    </row>
    <row r="19" spans="1:96" s="23" customFormat="1">
      <c r="A19" s="23" t="str">
        <f>"11/2"</f>
        <v>11/2</v>
      </c>
      <c r="B19" s="24" t="s">
        <v>101</v>
      </c>
      <c r="C19" s="25" t="str">
        <f>"200"</f>
        <v>200</v>
      </c>
      <c r="D19" s="25">
        <v>1.97</v>
      </c>
      <c r="E19" s="25">
        <v>0</v>
      </c>
      <c r="F19" s="25">
        <v>4.34</v>
      </c>
      <c r="G19" s="25">
        <v>4.33</v>
      </c>
      <c r="H19" s="25">
        <v>15.02</v>
      </c>
      <c r="I19" s="25">
        <v>104.93762</v>
      </c>
      <c r="J19" s="26">
        <v>0.93</v>
      </c>
      <c r="K19" s="26">
        <v>2.6</v>
      </c>
      <c r="L19" s="26">
        <v>0</v>
      </c>
      <c r="M19" s="26">
        <v>0</v>
      </c>
      <c r="N19" s="26">
        <v>2.66</v>
      </c>
      <c r="O19" s="26">
        <v>10.63</v>
      </c>
      <c r="P19" s="26">
        <v>1.73</v>
      </c>
      <c r="Q19" s="26">
        <v>0</v>
      </c>
      <c r="R19" s="26">
        <v>0</v>
      </c>
      <c r="S19" s="26">
        <v>0.3</v>
      </c>
      <c r="T19" s="26">
        <v>2.2200000000000002</v>
      </c>
      <c r="U19" s="26">
        <v>451</v>
      </c>
      <c r="V19" s="26">
        <v>364.59</v>
      </c>
      <c r="W19" s="26">
        <v>20.86</v>
      </c>
      <c r="X19" s="26">
        <v>20.75</v>
      </c>
      <c r="Y19" s="26">
        <v>58.53</v>
      </c>
      <c r="Z19" s="26">
        <v>0.78</v>
      </c>
      <c r="AA19" s="26">
        <v>2.4</v>
      </c>
      <c r="AB19" s="26">
        <v>1165.76</v>
      </c>
      <c r="AC19" s="26">
        <v>246.68</v>
      </c>
      <c r="AD19" s="26">
        <v>1.96</v>
      </c>
      <c r="AE19" s="26">
        <v>7.0000000000000007E-2</v>
      </c>
      <c r="AF19" s="26">
        <v>0.05</v>
      </c>
      <c r="AG19" s="26">
        <v>0.82</v>
      </c>
      <c r="AH19" s="26">
        <v>1.47</v>
      </c>
      <c r="AI19" s="26">
        <v>5.77</v>
      </c>
      <c r="AJ19" s="26">
        <v>0</v>
      </c>
      <c r="AK19" s="26">
        <v>74.83</v>
      </c>
      <c r="AL19" s="26">
        <v>70.69</v>
      </c>
      <c r="AM19" s="26">
        <v>117.28</v>
      </c>
      <c r="AN19" s="26">
        <v>115.21</v>
      </c>
      <c r="AO19" s="26">
        <v>31.21</v>
      </c>
      <c r="AP19" s="26">
        <v>68.739999999999995</v>
      </c>
      <c r="AQ19" s="26">
        <v>25.08</v>
      </c>
      <c r="AR19" s="26">
        <v>76.03</v>
      </c>
      <c r="AS19" s="26">
        <v>93.51</v>
      </c>
      <c r="AT19" s="26">
        <v>146.13</v>
      </c>
      <c r="AU19" s="26">
        <v>148.49</v>
      </c>
      <c r="AV19" s="26">
        <v>42.13</v>
      </c>
      <c r="AW19" s="26">
        <v>74.38</v>
      </c>
      <c r="AX19" s="26">
        <v>395.5</v>
      </c>
      <c r="AY19" s="26">
        <v>0</v>
      </c>
      <c r="AZ19" s="26">
        <v>88.7</v>
      </c>
      <c r="BA19" s="26">
        <v>67.53</v>
      </c>
      <c r="BB19" s="26">
        <v>53.51</v>
      </c>
      <c r="BC19" s="26">
        <v>26.21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0.27</v>
      </c>
      <c r="BL19" s="26">
        <v>0</v>
      </c>
      <c r="BM19" s="26">
        <v>0.15</v>
      </c>
      <c r="BN19" s="26">
        <v>0.01</v>
      </c>
      <c r="BO19" s="26">
        <v>0.02</v>
      </c>
      <c r="BP19" s="26">
        <v>0</v>
      </c>
      <c r="BQ19" s="26">
        <v>0</v>
      </c>
      <c r="BR19" s="26">
        <v>0</v>
      </c>
      <c r="BS19" s="26">
        <v>0.93</v>
      </c>
      <c r="BT19" s="26">
        <v>0</v>
      </c>
      <c r="BU19" s="26">
        <v>0</v>
      </c>
      <c r="BV19" s="26">
        <v>2.4300000000000002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232.75</v>
      </c>
      <c r="CC19" s="25">
        <v>12.65</v>
      </c>
      <c r="CE19" s="23">
        <v>196.69</v>
      </c>
      <c r="CG19" s="23">
        <v>40.24</v>
      </c>
      <c r="CH19" s="23">
        <v>23.72</v>
      </c>
      <c r="CI19" s="23">
        <v>31.98</v>
      </c>
      <c r="CJ19" s="23">
        <v>985.06</v>
      </c>
      <c r="CK19" s="23">
        <v>492.22</v>
      </c>
      <c r="CL19" s="23">
        <v>738.64</v>
      </c>
      <c r="CM19" s="23">
        <v>46.55</v>
      </c>
      <c r="CN19" s="23">
        <v>22.86</v>
      </c>
      <c r="CO19" s="23">
        <v>34.700000000000003</v>
      </c>
      <c r="CP19" s="23">
        <v>0</v>
      </c>
      <c r="CQ19" s="23">
        <v>0.8</v>
      </c>
      <c r="CR19" s="23">
        <v>7.66</v>
      </c>
    </row>
    <row r="20" spans="1:96" s="23" customFormat="1">
      <c r="A20" s="23" t="str">
        <f>"46/3"</f>
        <v>46/3</v>
      </c>
      <c r="B20" s="24" t="s">
        <v>102</v>
      </c>
      <c r="C20" s="25" t="str">
        <f>"150"</f>
        <v>150</v>
      </c>
      <c r="D20" s="25">
        <v>5.3</v>
      </c>
      <c r="E20" s="25">
        <v>0.03</v>
      </c>
      <c r="F20" s="25">
        <v>2.98</v>
      </c>
      <c r="G20" s="25">
        <v>0.66</v>
      </c>
      <c r="H20" s="25">
        <v>34.11</v>
      </c>
      <c r="I20" s="25">
        <v>183.94017449999998</v>
      </c>
      <c r="J20" s="26">
        <v>1.87</v>
      </c>
      <c r="K20" s="26">
        <v>0.08</v>
      </c>
      <c r="L20" s="26">
        <v>0</v>
      </c>
      <c r="M20" s="26">
        <v>0</v>
      </c>
      <c r="N20" s="26">
        <v>0.97</v>
      </c>
      <c r="O20" s="26">
        <v>31.42</v>
      </c>
      <c r="P20" s="26">
        <v>1.72</v>
      </c>
      <c r="Q20" s="26">
        <v>0</v>
      </c>
      <c r="R20" s="26">
        <v>0</v>
      </c>
      <c r="S20" s="26">
        <v>0</v>
      </c>
      <c r="T20" s="26">
        <v>1.28</v>
      </c>
      <c r="U20" s="26">
        <v>379.52</v>
      </c>
      <c r="V20" s="26">
        <v>56.27</v>
      </c>
      <c r="W20" s="26">
        <v>12.48</v>
      </c>
      <c r="X20" s="26">
        <v>7.29</v>
      </c>
      <c r="Y20" s="26">
        <v>40.22</v>
      </c>
      <c r="Z20" s="26">
        <v>0.74</v>
      </c>
      <c r="AA20" s="26">
        <v>9</v>
      </c>
      <c r="AB20" s="26">
        <v>9</v>
      </c>
      <c r="AC20" s="26">
        <v>16.88</v>
      </c>
      <c r="AD20" s="26">
        <v>0.8</v>
      </c>
      <c r="AE20" s="26">
        <v>0.06</v>
      </c>
      <c r="AF20" s="26">
        <v>0.02</v>
      </c>
      <c r="AG20" s="26">
        <v>0.49</v>
      </c>
      <c r="AH20" s="26">
        <v>1.49</v>
      </c>
      <c r="AI20" s="26">
        <v>0</v>
      </c>
      <c r="AJ20" s="26">
        <v>0</v>
      </c>
      <c r="AK20" s="26">
        <v>229.67</v>
      </c>
      <c r="AL20" s="26">
        <v>209.98</v>
      </c>
      <c r="AM20" s="26">
        <v>393.39</v>
      </c>
      <c r="AN20" s="26">
        <v>122.87</v>
      </c>
      <c r="AO20" s="26">
        <v>74.91</v>
      </c>
      <c r="AP20" s="26">
        <v>152.19</v>
      </c>
      <c r="AQ20" s="26">
        <v>49.94</v>
      </c>
      <c r="AR20" s="26">
        <v>244.06</v>
      </c>
      <c r="AS20" s="26">
        <v>161.38999999999999</v>
      </c>
      <c r="AT20" s="26">
        <v>194.59</v>
      </c>
      <c r="AU20" s="26">
        <v>166.92</v>
      </c>
      <c r="AV20" s="26">
        <v>98.07</v>
      </c>
      <c r="AW20" s="26">
        <v>170.55</v>
      </c>
      <c r="AX20" s="26">
        <v>1497.86</v>
      </c>
      <c r="AY20" s="26">
        <v>0</v>
      </c>
      <c r="AZ20" s="26">
        <v>471.98</v>
      </c>
      <c r="BA20" s="26">
        <v>244.48</v>
      </c>
      <c r="BB20" s="26">
        <v>122.77</v>
      </c>
      <c r="BC20" s="26">
        <v>97.19</v>
      </c>
      <c r="BD20" s="26">
        <v>0.09</v>
      </c>
      <c r="BE20" s="26">
        <v>0.04</v>
      </c>
      <c r="BF20" s="26">
        <v>0.02</v>
      </c>
      <c r="BG20" s="26">
        <v>0.05</v>
      </c>
      <c r="BH20" s="26">
        <v>0.06</v>
      </c>
      <c r="BI20" s="26">
        <v>0.26</v>
      </c>
      <c r="BJ20" s="26">
        <v>0</v>
      </c>
      <c r="BK20" s="26">
        <v>0.81</v>
      </c>
      <c r="BL20" s="26">
        <v>0</v>
      </c>
      <c r="BM20" s="26">
        <v>0.23</v>
      </c>
      <c r="BN20" s="26">
        <v>0</v>
      </c>
      <c r="BO20" s="26">
        <v>0</v>
      </c>
      <c r="BP20" s="26">
        <v>0</v>
      </c>
      <c r="BQ20" s="26">
        <v>0.05</v>
      </c>
      <c r="BR20" s="26">
        <v>0.08</v>
      </c>
      <c r="BS20" s="26">
        <v>0.6</v>
      </c>
      <c r="BT20" s="26">
        <v>0</v>
      </c>
      <c r="BU20" s="26">
        <v>0</v>
      </c>
      <c r="BV20" s="26">
        <v>0.24</v>
      </c>
      <c r="BW20" s="26">
        <v>0.01</v>
      </c>
      <c r="BX20" s="26">
        <v>0</v>
      </c>
      <c r="BY20" s="26">
        <v>0</v>
      </c>
      <c r="BZ20" s="26">
        <v>0</v>
      </c>
      <c r="CA20" s="26">
        <v>0</v>
      </c>
      <c r="CB20" s="26">
        <v>7.57</v>
      </c>
      <c r="CC20" s="25">
        <v>7.36</v>
      </c>
      <c r="CE20" s="23">
        <v>10.5</v>
      </c>
      <c r="CG20" s="23">
        <v>39.92</v>
      </c>
      <c r="CH20" s="23">
        <v>20.3</v>
      </c>
      <c r="CI20" s="23">
        <v>30.11</v>
      </c>
      <c r="CJ20" s="23">
        <v>371.83</v>
      </c>
      <c r="CK20" s="23">
        <v>367.4</v>
      </c>
      <c r="CL20" s="23">
        <v>369.61</v>
      </c>
      <c r="CM20" s="23">
        <v>3.7</v>
      </c>
      <c r="CN20" s="23">
        <v>3.39</v>
      </c>
      <c r="CO20" s="23">
        <v>3.54</v>
      </c>
      <c r="CP20" s="23">
        <v>0</v>
      </c>
      <c r="CQ20" s="23">
        <v>0.98</v>
      </c>
      <c r="CR20" s="23">
        <v>4.46</v>
      </c>
    </row>
    <row r="21" spans="1:96" s="23" customFormat="1">
      <c r="A21" s="23" t="str">
        <f>"36/10"</f>
        <v>36/10</v>
      </c>
      <c r="B21" s="24" t="s">
        <v>103</v>
      </c>
      <c r="C21" s="25" t="str">
        <f>"90"</f>
        <v>90</v>
      </c>
      <c r="D21" s="25">
        <v>11.61</v>
      </c>
      <c r="E21" s="25">
        <v>10.16</v>
      </c>
      <c r="F21" s="25">
        <v>11.63</v>
      </c>
      <c r="G21" s="25">
        <v>0.19</v>
      </c>
      <c r="H21" s="25">
        <v>12.89</v>
      </c>
      <c r="I21" s="25">
        <v>200.78593469999998</v>
      </c>
      <c r="J21" s="26">
        <v>6.31</v>
      </c>
      <c r="K21" s="26">
        <v>0.1</v>
      </c>
      <c r="L21" s="26">
        <v>0</v>
      </c>
      <c r="M21" s="26">
        <v>0</v>
      </c>
      <c r="N21" s="26">
        <v>2.36</v>
      </c>
      <c r="O21" s="26">
        <v>9.3000000000000007</v>
      </c>
      <c r="P21" s="26">
        <v>1.23</v>
      </c>
      <c r="Q21" s="26">
        <v>0</v>
      </c>
      <c r="R21" s="26">
        <v>0</v>
      </c>
      <c r="S21" s="26">
        <v>0.05</v>
      </c>
      <c r="T21" s="26">
        <v>1.39</v>
      </c>
      <c r="U21" s="26">
        <v>178.22</v>
      </c>
      <c r="V21" s="26">
        <v>189.04</v>
      </c>
      <c r="W21" s="26">
        <v>17.64</v>
      </c>
      <c r="X21" s="26">
        <v>20.190000000000001</v>
      </c>
      <c r="Y21" s="26">
        <v>130.15</v>
      </c>
      <c r="Z21" s="26">
        <v>1.88</v>
      </c>
      <c r="AA21" s="26">
        <v>18</v>
      </c>
      <c r="AB21" s="26">
        <v>13.5</v>
      </c>
      <c r="AC21" s="26">
        <v>20.25</v>
      </c>
      <c r="AD21" s="26">
        <v>0.45</v>
      </c>
      <c r="AE21" s="26">
        <v>0.05</v>
      </c>
      <c r="AF21" s="26">
        <v>0.09</v>
      </c>
      <c r="AG21" s="26">
        <v>2.4700000000000002</v>
      </c>
      <c r="AH21" s="26">
        <v>5.37</v>
      </c>
      <c r="AI21" s="26">
        <v>2.7</v>
      </c>
      <c r="AJ21" s="26">
        <v>0</v>
      </c>
      <c r="AK21" s="26">
        <v>621.33000000000004</v>
      </c>
      <c r="AL21" s="26">
        <v>474.61</v>
      </c>
      <c r="AM21" s="26">
        <v>896.33</v>
      </c>
      <c r="AN21" s="26">
        <v>899.79</v>
      </c>
      <c r="AO21" s="26">
        <v>263.01</v>
      </c>
      <c r="AP21" s="26">
        <v>473.41</v>
      </c>
      <c r="AQ21" s="26">
        <v>128.88999999999999</v>
      </c>
      <c r="AR21" s="26">
        <v>488.34</v>
      </c>
      <c r="AS21" s="26">
        <v>639.36</v>
      </c>
      <c r="AT21" s="26">
        <v>628.19000000000005</v>
      </c>
      <c r="AU21" s="26">
        <v>1025.17</v>
      </c>
      <c r="AV21" s="26">
        <v>411.32</v>
      </c>
      <c r="AW21" s="26">
        <v>553.45000000000005</v>
      </c>
      <c r="AX21" s="26">
        <v>1928.28</v>
      </c>
      <c r="AY21" s="26">
        <v>157.94</v>
      </c>
      <c r="AZ21" s="26">
        <v>449.78</v>
      </c>
      <c r="BA21" s="26">
        <v>477.67</v>
      </c>
      <c r="BB21" s="26">
        <v>394.87</v>
      </c>
      <c r="BC21" s="26">
        <v>162.08000000000001</v>
      </c>
      <c r="BD21" s="26">
        <v>0.11</v>
      </c>
      <c r="BE21" s="26">
        <v>0.05</v>
      </c>
      <c r="BF21" s="26">
        <v>0.03</v>
      </c>
      <c r="BG21" s="26">
        <v>0.06</v>
      </c>
      <c r="BH21" s="26">
        <v>7.0000000000000007E-2</v>
      </c>
      <c r="BI21" s="26">
        <v>0.33</v>
      </c>
      <c r="BJ21" s="26">
        <v>0</v>
      </c>
      <c r="BK21" s="26">
        <v>0.94</v>
      </c>
      <c r="BL21" s="26">
        <v>0</v>
      </c>
      <c r="BM21" s="26">
        <v>0.28999999999999998</v>
      </c>
      <c r="BN21" s="26">
        <v>0</v>
      </c>
      <c r="BO21" s="26">
        <v>0</v>
      </c>
      <c r="BP21" s="26">
        <v>0</v>
      </c>
      <c r="BQ21" s="26">
        <v>0.06</v>
      </c>
      <c r="BR21" s="26">
        <v>0.1</v>
      </c>
      <c r="BS21" s="26">
        <v>0.78</v>
      </c>
      <c r="BT21" s="26">
        <v>0</v>
      </c>
      <c r="BU21" s="26">
        <v>0</v>
      </c>
      <c r="BV21" s="26">
        <v>0.09</v>
      </c>
      <c r="BW21" s="26">
        <v>0.01</v>
      </c>
      <c r="BX21" s="26">
        <v>0</v>
      </c>
      <c r="BY21" s="26">
        <v>0</v>
      </c>
      <c r="BZ21" s="26">
        <v>0</v>
      </c>
      <c r="CA21" s="26">
        <v>0</v>
      </c>
      <c r="CB21" s="26">
        <v>81.97</v>
      </c>
      <c r="CC21" s="25">
        <v>45.93</v>
      </c>
      <c r="CE21" s="23">
        <v>20.25</v>
      </c>
      <c r="CG21" s="23">
        <v>11.24</v>
      </c>
      <c r="CH21" s="23">
        <v>6.02</v>
      </c>
      <c r="CI21" s="23">
        <v>8.6300000000000008</v>
      </c>
      <c r="CJ21" s="23">
        <v>432.8</v>
      </c>
      <c r="CK21" s="23">
        <v>163.37</v>
      </c>
      <c r="CL21" s="23">
        <v>298.08999999999997</v>
      </c>
      <c r="CM21" s="23">
        <v>6.3</v>
      </c>
      <c r="CN21" s="23">
        <v>3.3</v>
      </c>
      <c r="CO21" s="23">
        <v>4.8499999999999996</v>
      </c>
      <c r="CP21" s="23">
        <v>0</v>
      </c>
      <c r="CQ21" s="23">
        <v>0.45</v>
      </c>
      <c r="CR21" s="23">
        <v>27.84</v>
      </c>
    </row>
    <row r="22" spans="1:96" s="23" customFormat="1">
      <c r="A22" s="23" t="str">
        <f>"593"</f>
        <v>593</v>
      </c>
      <c r="B22" s="24" t="s">
        <v>104</v>
      </c>
      <c r="C22" s="25" t="str">
        <f>"30"</f>
        <v>30</v>
      </c>
      <c r="D22" s="25">
        <v>0.33</v>
      </c>
      <c r="E22" s="25">
        <v>0.02</v>
      </c>
      <c r="F22" s="25">
        <v>1.26</v>
      </c>
      <c r="G22" s="25">
        <v>0.02</v>
      </c>
      <c r="H22" s="25">
        <v>2.02</v>
      </c>
      <c r="I22" s="25">
        <v>20.656982399999997</v>
      </c>
      <c r="J22" s="26">
        <v>0.92</v>
      </c>
      <c r="K22" s="26">
        <v>0.04</v>
      </c>
      <c r="L22" s="26">
        <v>0</v>
      </c>
      <c r="M22" s="26">
        <v>0</v>
      </c>
      <c r="N22" s="26">
        <v>0.94</v>
      </c>
      <c r="O22" s="26">
        <v>0.96</v>
      </c>
      <c r="P22" s="26">
        <v>0.13</v>
      </c>
      <c r="Q22" s="26">
        <v>0</v>
      </c>
      <c r="R22" s="26">
        <v>0</v>
      </c>
      <c r="S22" s="26">
        <v>0.08</v>
      </c>
      <c r="T22" s="26">
        <v>0.14000000000000001</v>
      </c>
      <c r="U22" s="26">
        <v>1.1299999999999999</v>
      </c>
      <c r="V22" s="26">
        <v>28.8</v>
      </c>
      <c r="W22" s="26">
        <v>1.71</v>
      </c>
      <c r="X22" s="26">
        <v>2.08</v>
      </c>
      <c r="Y22" s="26">
        <v>4.43</v>
      </c>
      <c r="Z22" s="26">
        <v>0.09</v>
      </c>
      <c r="AA22" s="26">
        <v>4.68</v>
      </c>
      <c r="AB22" s="26">
        <v>191.88</v>
      </c>
      <c r="AC22" s="26">
        <v>47.78</v>
      </c>
      <c r="AD22" s="26">
        <v>0.08</v>
      </c>
      <c r="AE22" s="26">
        <v>0.01</v>
      </c>
      <c r="AF22" s="26">
        <v>0.01</v>
      </c>
      <c r="AG22" s="26">
        <v>7.0000000000000007E-2</v>
      </c>
      <c r="AH22" s="26">
        <v>0.15</v>
      </c>
      <c r="AI22" s="26">
        <v>0.59</v>
      </c>
      <c r="AJ22" s="26">
        <v>0</v>
      </c>
      <c r="AK22" s="26">
        <v>8.02</v>
      </c>
      <c r="AL22" s="26">
        <v>7.31</v>
      </c>
      <c r="AM22" s="26">
        <v>13.38</v>
      </c>
      <c r="AN22" s="26">
        <v>4.8899999999999997</v>
      </c>
      <c r="AO22" s="26">
        <v>2.6</v>
      </c>
      <c r="AP22" s="26">
        <v>5.7</v>
      </c>
      <c r="AQ22" s="26">
        <v>2.31</v>
      </c>
      <c r="AR22" s="26">
        <v>8.26</v>
      </c>
      <c r="AS22" s="26">
        <v>5.99</v>
      </c>
      <c r="AT22" s="26">
        <v>6.7</v>
      </c>
      <c r="AU22" s="26">
        <v>7.74</v>
      </c>
      <c r="AV22" s="26">
        <v>3.66</v>
      </c>
      <c r="AW22" s="26">
        <v>5.78</v>
      </c>
      <c r="AX22" s="26">
        <v>49.35</v>
      </c>
      <c r="AY22" s="26">
        <v>0</v>
      </c>
      <c r="AZ22" s="26">
        <v>14.98</v>
      </c>
      <c r="BA22" s="26">
        <v>8.51</v>
      </c>
      <c r="BB22" s="26">
        <v>4.55</v>
      </c>
      <c r="BC22" s="26">
        <v>3.17</v>
      </c>
      <c r="BD22" s="26">
        <v>0.05</v>
      </c>
      <c r="BE22" s="26">
        <v>0.02</v>
      </c>
      <c r="BF22" s="26">
        <v>0.01</v>
      </c>
      <c r="BG22" s="26">
        <v>0.03</v>
      </c>
      <c r="BH22" s="26">
        <v>0.03</v>
      </c>
      <c r="BI22" s="26">
        <v>0.14000000000000001</v>
      </c>
      <c r="BJ22" s="26">
        <v>0</v>
      </c>
      <c r="BK22" s="26">
        <v>0.38</v>
      </c>
      <c r="BL22" s="26">
        <v>0</v>
      </c>
      <c r="BM22" s="26">
        <v>0.12</v>
      </c>
      <c r="BN22" s="26">
        <v>0</v>
      </c>
      <c r="BO22" s="26">
        <v>0</v>
      </c>
      <c r="BP22" s="26">
        <v>0</v>
      </c>
      <c r="BQ22" s="26">
        <v>0.03</v>
      </c>
      <c r="BR22" s="26">
        <v>0.04</v>
      </c>
      <c r="BS22" s="26">
        <v>0.31</v>
      </c>
      <c r="BT22" s="26">
        <v>0</v>
      </c>
      <c r="BU22" s="26">
        <v>0</v>
      </c>
      <c r="BV22" s="26">
        <v>0.03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31.63</v>
      </c>
      <c r="CC22" s="25">
        <v>3.13</v>
      </c>
      <c r="CE22" s="23">
        <v>36.659999999999997</v>
      </c>
      <c r="CG22" s="23">
        <v>0.59</v>
      </c>
      <c r="CH22" s="23">
        <v>0.59</v>
      </c>
      <c r="CI22" s="23">
        <v>0.59</v>
      </c>
      <c r="CJ22" s="23">
        <v>92.26</v>
      </c>
      <c r="CK22" s="23">
        <v>38.69</v>
      </c>
      <c r="CL22" s="23">
        <v>65.47</v>
      </c>
      <c r="CM22" s="23">
        <v>5.32</v>
      </c>
      <c r="CN22" s="23">
        <v>3.26</v>
      </c>
      <c r="CO22" s="23">
        <v>4.3</v>
      </c>
      <c r="CP22" s="23">
        <v>0.3</v>
      </c>
      <c r="CQ22" s="23">
        <v>0</v>
      </c>
      <c r="CR22" s="23">
        <v>1.9</v>
      </c>
    </row>
    <row r="23" spans="1:96" s="23" customFormat="1">
      <c r="A23" s="23" t="str">
        <f>"2"</f>
        <v>2</v>
      </c>
      <c r="B23" s="24" t="s">
        <v>96</v>
      </c>
      <c r="C23" s="25" t="str">
        <f>"25,4"</f>
        <v>25,4</v>
      </c>
      <c r="D23" s="25">
        <v>1.68</v>
      </c>
      <c r="E23" s="25">
        <v>0</v>
      </c>
      <c r="F23" s="25">
        <v>0.17</v>
      </c>
      <c r="G23" s="25">
        <v>0.17</v>
      </c>
      <c r="H23" s="25">
        <v>11.91</v>
      </c>
      <c r="I23" s="25">
        <v>56.870853999999994</v>
      </c>
      <c r="J23" s="26">
        <v>0</v>
      </c>
      <c r="K23" s="26">
        <v>0</v>
      </c>
      <c r="L23" s="26">
        <v>0</v>
      </c>
      <c r="M23" s="26">
        <v>0</v>
      </c>
      <c r="N23" s="26">
        <v>0.28000000000000003</v>
      </c>
      <c r="O23" s="26">
        <v>11.58</v>
      </c>
      <c r="P23" s="26">
        <v>0.05</v>
      </c>
      <c r="Q23" s="26">
        <v>0</v>
      </c>
      <c r="R23" s="26">
        <v>0</v>
      </c>
      <c r="S23" s="26">
        <v>0</v>
      </c>
      <c r="T23" s="26">
        <v>0.46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81.099999999999994</v>
      </c>
      <c r="AL23" s="26">
        <v>84.41</v>
      </c>
      <c r="AM23" s="26">
        <v>129.27000000000001</v>
      </c>
      <c r="AN23" s="26">
        <v>42.87</v>
      </c>
      <c r="AO23" s="26">
        <v>25.41</v>
      </c>
      <c r="AP23" s="26">
        <v>50.83</v>
      </c>
      <c r="AQ23" s="26">
        <v>19.23</v>
      </c>
      <c r="AR23" s="26">
        <v>91.93</v>
      </c>
      <c r="AS23" s="26">
        <v>57.01</v>
      </c>
      <c r="AT23" s="26">
        <v>79.55</v>
      </c>
      <c r="AU23" s="26">
        <v>65.63</v>
      </c>
      <c r="AV23" s="26">
        <v>34.47</v>
      </c>
      <c r="AW23" s="26">
        <v>60.99</v>
      </c>
      <c r="AX23" s="26">
        <v>510.02</v>
      </c>
      <c r="AY23" s="26">
        <v>0</v>
      </c>
      <c r="AZ23" s="26">
        <v>166.18</v>
      </c>
      <c r="BA23" s="26">
        <v>72.260000000000005</v>
      </c>
      <c r="BB23" s="26">
        <v>47.95</v>
      </c>
      <c r="BC23" s="26">
        <v>38.01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0.02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0.02</v>
      </c>
      <c r="BT23" s="26">
        <v>0</v>
      </c>
      <c r="BU23" s="26">
        <v>0</v>
      </c>
      <c r="BV23" s="26">
        <v>7.0000000000000007E-2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9.93</v>
      </c>
      <c r="CC23" s="25">
        <v>1.35</v>
      </c>
      <c r="CE23" s="23">
        <v>0</v>
      </c>
      <c r="CG23" s="23">
        <v>0</v>
      </c>
      <c r="CH23" s="23">
        <v>0</v>
      </c>
      <c r="CI23" s="23">
        <v>0</v>
      </c>
      <c r="CJ23" s="23">
        <v>760</v>
      </c>
      <c r="CK23" s="23">
        <v>292.8</v>
      </c>
      <c r="CL23" s="23">
        <v>526.4</v>
      </c>
      <c r="CM23" s="23">
        <v>6.08</v>
      </c>
      <c r="CN23" s="23">
        <v>6.08</v>
      </c>
      <c r="CO23" s="23">
        <v>6.08</v>
      </c>
      <c r="CP23" s="23">
        <v>0</v>
      </c>
      <c r="CQ23" s="23">
        <v>0</v>
      </c>
      <c r="CR23" s="23">
        <v>1.1200000000000001</v>
      </c>
    </row>
    <row r="24" spans="1:96" s="23" customFormat="1">
      <c r="A24" s="23" t="str">
        <f>"3"</f>
        <v>3</v>
      </c>
      <c r="B24" s="24" t="s">
        <v>105</v>
      </c>
      <c r="C24" s="25" t="str">
        <f>"20"</f>
        <v>20</v>
      </c>
      <c r="D24" s="25">
        <v>1.32</v>
      </c>
      <c r="E24" s="25">
        <v>0</v>
      </c>
      <c r="F24" s="25">
        <v>0.24</v>
      </c>
      <c r="G24" s="25">
        <v>0.24</v>
      </c>
      <c r="H24" s="25">
        <v>8.34</v>
      </c>
      <c r="I24" s="25">
        <v>38.676000000000002</v>
      </c>
      <c r="J24" s="26">
        <v>0.04</v>
      </c>
      <c r="K24" s="26">
        <v>0</v>
      </c>
      <c r="L24" s="26">
        <v>0</v>
      </c>
      <c r="M24" s="26">
        <v>0</v>
      </c>
      <c r="N24" s="26">
        <v>0.24</v>
      </c>
      <c r="O24" s="26">
        <v>6.44</v>
      </c>
      <c r="P24" s="26">
        <v>1.66</v>
      </c>
      <c r="Q24" s="26">
        <v>0</v>
      </c>
      <c r="R24" s="26">
        <v>0</v>
      </c>
      <c r="S24" s="26">
        <v>0.2</v>
      </c>
      <c r="T24" s="26">
        <v>0.5</v>
      </c>
      <c r="U24" s="26">
        <v>122</v>
      </c>
      <c r="V24" s="26">
        <v>49</v>
      </c>
      <c r="W24" s="26">
        <v>7</v>
      </c>
      <c r="X24" s="26">
        <v>9.4</v>
      </c>
      <c r="Y24" s="26">
        <v>31.6</v>
      </c>
      <c r="Z24" s="26">
        <v>0.78</v>
      </c>
      <c r="AA24" s="26">
        <v>0</v>
      </c>
      <c r="AB24" s="26">
        <v>1</v>
      </c>
      <c r="AC24" s="26">
        <v>0.2</v>
      </c>
      <c r="AD24" s="26">
        <v>0.28000000000000003</v>
      </c>
      <c r="AE24" s="26">
        <v>0.04</v>
      </c>
      <c r="AF24" s="26">
        <v>0.02</v>
      </c>
      <c r="AG24" s="26">
        <v>0.14000000000000001</v>
      </c>
      <c r="AH24" s="26">
        <v>0.4</v>
      </c>
      <c r="AI24" s="26">
        <v>0</v>
      </c>
      <c r="AJ24" s="26">
        <v>0</v>
      </c>
      <c r="AK24" s="26">
        <v>64.400000000000006</v>
      </c>
      <c r="AL24" s="26">
        <v>49.6</v>
      </c>
      <c r="AM24" s="26">
        <v>85.4</v>
      </c>
      <c r="AN24" s="26">
        <v>44.6</v>
      </c>
      <c r="AO24" s="26">
        <v>18.600000000000001</v>
      </c>
      <c r="AP24" s="26">
        <v>39.6</v>
      </c>
      <c r="AQ24" s="26">
        <v>16</v>
      </c>
      <c r="AR24" s="26">
        <v>74.2</v>
      </c>
      <c r="AS24" s="26">
        <v>59.4</v>
      </c>
      <c r="AT24" s="26">
        <v>58.2</v>
      </c>
      <c r="AU24" s="26">
        <v>92.8</v>
      </c>
      <c r="AV24" s="26">
        <v>24.8</v>
      </c>
      <c r="AW24" s="26">
        <v>62</v>
      </c>
      <c r="AX24" s="26">
        <v>305.8</v>
      </c>
      <c r="AY24" s="26">
        <v>0</v>
      </c>
      <c r="AZ24" s="26">
        <v>105.2</v>
      </c>
      <c r="BA24" s="26">
        <v>58.2</v>
      </c>
      <c r="BB24" s="26">
        <v>36</v>
      </c>
      <c r="BC24" s="26">
        <v>26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0.03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0.02</v>
      </c>
      <c r="BT24" s="26">
        <v>0</v>
      </c>
      <c r="BU24" s="26">
        <v>0</v>
      </c>
      <c r="BV24" s="26">
        <v>0.1</v>
      </c>
      <c r="BW24" s="26">
        <v>0.02</v>
      </c>
      <c r="BX24" s="26">
        <v>0</v>
      </c>
      <c r="BY24" s="26">
        <v>0</v>
      </c>
      <c r="BZ24" s="26">
        <v>0</v>
      </c>
      <c r="CA24" s="26">
        <v>0</v>
      </c>
      <c r="CB24" s="26">
        <v>9.4</v>
      </c>
      <c r="CC24" s="25">
        <v>1.1100000000000001</v>
      </c>
      <c r="CE24" s="23">
        <v>0.17</v>
      </c>
      <c r="CG24" s="23">
        <v>5.0599999999999996</v>
      </c>
      <c r="CH24" s="23">
        <v>5.0599999999999996</v>
      </c>
      <c r="CI24" s="23">
        <v>5.0599999999999996</v>
      </c>
      <c r="CJ24" s="23">
        <v>962.03</v>
      </c>
      <c r="CK24" s="23">
        <v>370.63</v>
      </c>
      <c r="CL24" s="23">
        <v>666.33</v>
      </c>
      <c r="CM24" s="23">
        <v>9.6199999999999992</v>
      </c>
      <c r="CN24" s="23">
        <v>8</v>
      </c>
      <c r="CO24" s="23">
        <v>8.81</v>
      </c>
      <c r="CP24" s="23">
        <v>0</v>
      </c>
      <c r="CQ24" s="23">
        <v>0</v>
      </c>
      <c r="CR24" s="23">
        <v>0.92</v>
      </c>
    </row>
    <row r="25" spans="1:96" s="19" customFormat="1">
      <c r="A25" s="19" t="str">
        <f>"6/10"</f>
        <v>6/10</v>
      </c>
      <c r="B25" s="20" t="s">
        <v>106</v>
      </c>
      <c r="C25" s="21" t="str">
        <f>"200"</f>
        <v>200</v>
      </c>
      <c r="D25" s="21">
        <v>1.02</v>
      </c>
      <c r="E25" s="21">
        <v>0</v>
      </c>
      <c r="F25" s="21">
        <v>0.06</v>
      </c>
      <c r="G25" s="21">
        <v>0.06</v>
      </c>
      <c r="H25" s="21">
        <v>18.29</v>
      </c>
      <c r="I25" s="21">
        <v>69.016159999999999</v>
      </c>
      <c r="J25" s="22">
        <v>0.02</v>
      </c>
      <c r="K25" s="22">
        <v>0</v>
      </c>
      <c r="L25" s="22">
        <v>0</v>
      </c>
      <c r="M25" s="22">
        <v>0</v>
      </c>
      <c r="N25" s="22">
        <v>14.3</v>
      </c>
      <c r="O25" s="22">
        <v>0.56999999999999995</v>
      </c>
      <c r="P25" s="22">
        <v>3.42</v>
      </c>
      <c r="Q25" s="22">
        <v>0</v>
      </c>
      <c r="R25" s="22">
        <v>0</v>
      </c>
      <c r="S25" s="22">
        <v>0.3</v>
      </c>
      <c r="T25" s="22">
        <v>0.81</v>
      </c>
      <c r="U25" s="22">
        <v>3.42</v>
      </c>
      <c r="V25" s="22">
        <v>340.11</v>
      </c>
      <c r="W25" s="22">
        <v>31.19</v>
      </c>
      <c r="X25" s="22">
        <v>19.95</v>
      </c>
      <c r="Y25" s="22">
        <v>27.16</v>
      </c>
      <c r="Z25" s="22">
        <v>0.64</v>
      </c>
      <c r="AA25" s="22">
        <v>0</v>
      </c>
      <c r="AB25" s="22">
        <v>630</v>
      </c>
      <c r="AC25" s="22">
        <v>116.6</v>
      </c>
      <c r="AD25" s="22">
        <v>1.1000000000000001</v>
      </c>
      <c r="AE25" s="22">
        <v>0.02</v>
      </c>
      <c r="AF25" s="22">
        <v>0.04</v>
      </c>
      <c r="AG25" s="22">
        <v>0.51</v>
      </c>
      <c r="AH25" s="22">
        <v>0.78</v>
      </c>
      <c r="AI25" s="22">
        <v>0.32</v>
      </c>
      <c r="AJ25" s="22">
        <v>0</v>
      </c>
      <c r="AK25" s="22">
        <v>0.01</v>
      </c>
      <c r="AL25" s="22">
        <v>0.01</v>
      </c>
      <c r="AM25" s="22">
        <v>0.01</v>
      </c>
      <c r="AN25" s="22">
        <v>0.02</v>
      </c>
      <c r="AO25" s="22">
        <v>0</v>
      </c>
      <c r="AP25" s="22">
        <v>0.01</v>
      </c>
      <c r="AQ25" s="22">
        <v>0</v>
      </c>
      <c r="AR25" s="22">
        <v>0.01</v>
      </c>
      <c r="AS25" s="22">
        <v>0.01</v>
      </c>
      <c r="AT25" s="22">
        <v>0.01</v>
      </c>
      <c r="AU25" s="22">
        <v>0.06</v>
      </c>
      <c r="AV25" s="22">
        <v>0</v>
      </c>
      <c r="AW25" s="22">
        <v>0.01</v>
      </c>
      <c r="AX25" s="22">
        <v>0.03</v>
      </c>
      <c r="AY25" s="22">
        <v>0</v>
      </c>
      <c r="AZ25" s="22">
        <v>0.02</v>
      </c>
      <c r="BA25" s="22">
        <v>0.01</v>
      </c>
      <c r="BB25" s="22">
        <v>0.01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0.01</v>
      </c>
      <c r="BT25" s="22">
        <v>0</v>
      </c>
      <c r="BU25" s="22">
        <v>0</v>
      </c>
      <c r="BV25" s="22">
        <v>0.01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214.01</v>
      </c>
      <c r="CC25" s="21">
        <v>4.7</v>
      </c>
      <c r="CE25" s="19">
        <v>105</v>
      </c>
      <c r="CG25" s="19">
        <v>0.72</v>
      </c>
      <c r="CH25" s="19">
        <v>0.72</v>
      </c>
      <c r="CI25" s="19">
        <v>0.72</v>
      </c>
      <c r="CJ25" s="19">
        <v>77.08</v>
      </c>
      <c r="CK25" s="19">
        <v>30.37</v>
      </c>
      <c r="CL25" s="19">
        <v>53.73</v>
      </c>
      <c r="CM25" s="19">
        <v>7.7</v>
      </c>
      <c r="CN25" s="19">
        <v>4.55</v>
      </c>
      <c r="CO25" s="19">
        <v>6.12</v>
      </c>
      <c r="CP25" s="19">
        <v>5</v>
      </c>
      <c r="CQ25" s="19">
        <v>0</v>
      </c>
      <c r="CR25" s="19">
        <v>2.85</v>
      </c>
    </row>
    <row r="26" spans="1:96" s="27" customFormat="1" ht="11.4">
      <c r="B26" s="28" t="s">
        <v>107</v>
      </c>
      <c r="C26" s="29"/>
      <c r="D26" s="29">
        <v>24.28</v>
      </c>
      <c r="E26" s="29">
        <v>10.210000000000001</v>
      </c>
      <c r="F26" s="29">
        <v>24.68</v>
      </c>
      <c r="G26" s="29">
        <v>10.23</v>
      </c>
      <c r="H26" s="29">
        <v>109.44</v>
      </c>
      <c r="I26" s="29">
        <v>739.69</v>
      </c>
      <c r="J26" s="30">
        <v>10.65</v>
      </c>
      <c r="K26" s="30">
        <v>5.75</v>
      </c>
      <c r="L26" s="30">
        <v>0</v>
      </c>
      <c r="M26" s="30">
        <v>0</v>
      </c>
      <c r="N26" s="30">
        <v>27.2</v>
      </c>
      <c r="O26" s="30">
        <v>71.010000000000005</v>
      </c>
      <c r="P26" s="30">
        <v>11.23</v>
      </c>
      <c r="Q26" s="30">
        <v>0</v>
      </c>
      <c r="R26" s="30">
        <v>0</v>
      </c>
      <c r="S26" s="30">
        <v>1.1499999999999999</v>
      </c>
      <c r="T26" s="30">
        <v>7.84</v>
      </c>
      <c r="U26" s="30">
        <v>1268.8699999999999</v>
      </c>
      <c r="V26" s="30">
        <v>1189.1300000000001</v>
      </c>
      <c r="W26" s="30">
        <v>109.51</v>
      </c>
      <c r="X26" s="30">
        <v>91.88</v>
      </c>
      <c r="Y26" s="30">
        <v>317.22000000000003</v>
      </c>
      <c r="Z26" s="30">
        <v>5.63</v>
      </c>
      <c r="AA26" s="30">
        <v>34.08</v>
      </c>
      <c r="AB26" s="30">
        <v>2109.34</v>
      </c>
      <c r="AC26" s="30">
        <v>469.11</v>
      </c>
      <c r="AD26" s="30">
        <v>6.78</v>
      </c>
      <c r="AE26" s="30">
        <v>0.26</v>
      </c>
      <c r="AF26" s="30">
        <v>0.24</v>
      </c>
      <c r="AG26" s="30">
        <v>4.67</v>
      </c>
      <c r="AH26" s="30">
        <v>10.06</v>
      </c>
      <c r="AI26" s="30">
        <v>11.36</v>
      </c>
      <c r="AJ26" s="30">
        <v>0</v>
      </c>
      <c r="AK26" s="30">
        <v>1101.3699999999999</v>
      </c>
      <c r="AL26" s="30">
        <v>921.54</v>
      </c>
      <c r="AM26" s="30">
        <v>1662.89</v>
      </c>
      <c r="AN26" s="30">
        <v>1268.46</v>
      </c>
      <c r="AO26" s="30">
        <v>424.04</v>
      </c>
      <c r="AP26" s="30">
        <v>812.48</v>
      </c>
      <c r="AQ26" s="30">
        <v>246.84</v>
      </c>
      <c r="AR26" s="30">
        <v>1001.51</v>
      </c>
      <c r="AS26" s="30">
        <v>1033.29</v>
      </c>
      <c r="AT26" s="30">
        <v>1143.7</v>
      </c>
      <c r="AU26" s="30">
        <v>1643.02</v>
      </c>
      <c r="AV26" s="30">
        <v>620.29</v>
      </c>
      <c r="AW26" s="30">
        <v>942.95</v>
      </c>
      <c r="AX26" s="30">
        <v>4800.62</v>
      </c>
      <c r="AY26" s="30">
        <v>157.94</v>
      </c>
      <c r="AZ26" s="30">
        <v>1316.36</v>
      </c>
      <c r="BA26" s="30">
        <v>954.83</v>
      </c>
      <c r="BB26" s="30">
        <v>680.42</v>
      </c>
      <c r="BC26" s="30">
        <v>358.9</v>
      </c>
      <c r="BD26" s="30">
        <v>0.25</v>
      </c>
      <c r="BE26" s="30">
        <v>0.11</v>
      </c>
      <c r="BF26" s="30">
        <v>0.06</v>
      </c>
      <c r="BG26" s="30">
        <v>0.14000000000000001</v>
      </c>
      <c r="BH26" s="30">
        <v>0.16</v>
      </c>
      <c r="BI26" s="30">
        <v>0.73</v>
      </c>
      <c r="BJ26" s="30">
        <v>0</v>
      </c>
      <c r="BK26" s="30">
        <v>2.7</v>
      </c>
      <c r="BL26" s="30">
        <v>0</v>
      </c>
      <c r="BM26" s="30">
        <v>0.95</v>
      </c>
      <c r="BN26" s="30">
        <v>0.03</v>
      </c>
      <c r="BO26" s="30">
        <v>0.05</v>
      </c>
      <c r="BP26" s="30">
        <v>0</v>
      </c>
      <c r="BQ26" s="30">
        <v>0.14000000000000001</v>
      </c>
      <c r="BR26" s="30">
        <v>0.22</v>
      </c>
      <c r="BS26" s="30">
        <v>3.61</v>
      </c>
      <c r="BT26" s="30">
        <v>0</v>
      </c>
      <c r="BU26" s="30">
        <v>0</v>
      </c>
      <c r="BV26" s="30">
        <v>5.62</v>
      </c>
      <c r="BW26" s="30">
        <v>0.04</v>
      </c>
      <c r="BX26" s="30">
        <v>0</v>
      </c>
      <c r="BY26" s="30">
        <v>0</v>
      </c>
      <c r="BZ26" s="30">
        <v>0</v>
      </c>
      <c r="CA26" s="30">
        <v>0</v>
      </c>
      <c r="CB26" s="30">
        <v>640.9</v>
      </c>
      <c r="CC26" s="29">
        <f>SUM($CC$17:$CC$25)</f>
        <v>83.029999999999987</v>
      </c>
      <c r="CD26" s="27">
        <f>$I$26/$I$53*100</f>
        <v>22.381005691393927</v>
      </c>
      <c r="CE26" s="27">
        <v>385.64</v>
      </c>
      <c r="CG26" s="27">
        <v>113.71</v>
      </c>
      <c r="CH26" s="27">
        <v>66.23</v>
      </c>
      <c r="CI26" s="27">
        <v>89.97</v>
      </c>
      <c r="CJ26" s="27">
        <v>4205.7</v>
      </c>
      <c r="CK26" s="27">
        <v>1899.64</v>
      </c>
      <c r="CL26" s="27">
        <v>3052.67</v>
      </c>
      <c r="CM26" s="27">
        <v>90.26</v>
      </c>
      <c r="CN26" s="27">
        <v>54.69</v>
      </c>
      <c r="CO26" s="27">
        <v>72.540000000000006</v>
      </c>
      <c r="CP26" s="27">
        <v>6.02</v>
      </c>
      <c r="CQ26" s="27">
        <v>2.5299999999999998</v>
      </c>
    </row>
    <row r="27" spans="1:96">
      <c r="B27" s="18" t="s">
        <v>108</v>
      </c>
      <c r="C27" s="16"/>
      <c r="D27" s="16"/>
      <c r="E27" s="16"/>
      <c r="F27" s="16"/>
      <c r="G27" s="16"/>
      <c r="H27" s="16"/>
      <c r="I27" s="16"/>
    </row>
    <row r="28" spans="1:96" s="23" customFormat="1">
      <c r="A28" s="23" t="str">
        <f>"648"</f>
        <v>648</v>
      </c>
      <c r="B28" s="24" t="s">
        <v>109</v>
      </c>
      <c r="C28" s="25" t="str">
        <f>"200"</f>
        <v>200</v>
      </c>
      <c r="D28" s="25">
        <v>7.0000000000000007E-2</v>
      </c>
      <c r="E28" s="25">
        <v>0</v>
      </c>
      <c r="F28" s="25">
        <v>0</v>
      </c>
      <c r="G28" s="25">
        <v>0</v>
      </c>
      <c r="H28" s="25">
        <v>4.54</v>
      </c>
      <c r="I28" s="25">
        <v>17.526140000000002</v>
      </c>
      <c r="J28" s="26">
        <v>0</v>
      </c>
      <c r="K28" s="26">
        <v>0</v>
      </c>
      <c r="L28" s="26">
        <v>0</v>
      </c>
      <c r="M28" s="26">
        <v>0</v>
      </c>
      <c r="N28" s="26">
        <v>4.54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0.01</v>
      </c>
      <c r="U28" s="26">
        <v>0.05</v>
      </c>
      <c r="V28" s="26">
        <v>0.13</v>
      </c>
      <c r="W28" s="26">
        <v>0.13</v>
      </c>
      <c r="X28" s="26">
        <v>0</v>
      </c>
      <c r="Y28" s="26">
        <v>0</v>
      </c>
      <c r="Z28" s="26">
        <v>0.01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0.09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190.01</v>
      </c>
      <c r="CC28" s="25">
        <v>3.77</v>
      </c>
      <c r="CE28" s="23">
        <v>0</v>
      </c>
      <c r="CG28" s="23">
        <v>0</v>
      </c>
      <c r="CH28" s="23">
        <v>0</v>
      </c>
      <c r="CI28" s="23">
        <v>0</v>
      </c>
      <c r="CJ28" s="23">
        <v>0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5</v>
      </c>
      <c r="CQ28" s="23">
        <v>0</v>
      </c>
      <c r="CR28" s="23">
        <v>2.2799999999999998</v>
      </c>
    </row>
    <row r="29" spans="1:96" s="19" customFormat="1">
      <c r="A29" s="19" t="str">
        <f>"16"</f>
        <v>16</v>
      </c>
      <c r="B29" s="20" t="s">
        <v>110</v>
      </c>
      <c r="C29" s="21" t="str">
        <f>"50"</f>
        <v>50</v>
      </c>
      <c r="D29" s="21">
        <v>12</v>
      </c>
      <c r="E29" s="21">
        <v>0</v>
      </c>
      <c r="F29" s="21">
        <v>0.75</v>
      </c>
      <c r="G29" s="21">
        <v>0</v>
      </c>
      <c r="H29" s="21">
        <v>23.15</v>
      </c>
      <c r="I29" s="21">
        <v>149.22999999999999</v>
      </c>
      <c r="J29" s="22">
        <v>0.25</v>
      </c>
      <c r="K29" s="22">
        <v>0</v>
      </c>
      <c r="L29" s="22">
        <v>0</v>
      </c>
      <c r="M29" s="22">
        <v>0</v>
      </c>
      <c r="N29" s="22">
        <v>1.45</v>
      </c>
      <c r="O29" s="22">
        <v>21.7</v>
      </c>
      <c r="P29" s="22">
        <v>0</v>
      </c>
      <c r="Q29" s="22">
        <v>0</v>
      </c>
      <c r="R29" s="22">
        <v>0</v>
      </c>
      <c r="S29" s="22">
        <v>0</v>
      </c>
      <c r="T29" s="22">
        <v>1.35</v>
      </c>
      <c r="U29" s="22">
        <v>27.5</v>
      </c>
      <c r="V29" s="22">
        <v>336</v>
      </c>
      <c r="W29" s="22">
        <v>41.5</v>
      </c>
      <c r="X29" s="22">
        <v>40</v>
      </c>
      <c r="Y29" s="22">
        <v>195</v>
      </c>
      <c r="Z29" s="22">
        <v>5.9</v>
      </c>
      <c r="AA29" s="22">
        <v>0</v>
      </c>
      <c r="AB29" s="22">
        <v>15</v>
      </c>
      <c r="AC29" s="22">
        <v>2.5</v>
      </c>
      <c r="AD29" s="22">
        <v>0.25</v>
      </c>
      <c r="AE29" s="22">
        <v>0.25</v>
      </c>
      <c r="AF29" s="22">
        <v>0.11</v>
      </c>
      <c r="AG29" s="22">
        <v>0.9</v>
      </c>
      <c r="AH29" s="22">
        <v>27.5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7</v>
      </c>
      <c r="CC29" s="21">
        <v>7.85</v>
      </c>
      <c r="CE29" s="19">
        <v>2.5</v>
      </c>
      <c r="CG29" s="19">
        <v>0</v>
      </c>
      <c r="CH29" s="19">
        <v>0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6.54</v>
      </c>
    </row>
    <row r="30" spans="1:96" s="27" customFormat="1" ht="11.4">
      <c r="B30" s="28" t="s">
        <v>111</v>
      </c>
      <c r="C30" s="29"/>
      <c r="D30" s="29">
        <v>12.07</v>
      </c>
      <c r="E30" s="29">
        <v>0</v>
      </c>
      <c r="F30" s="29">
        <v>0.75</v>
      </c>
      <c r="G30" s="29">
        <v>0</v>
      </c>
      <c r="H30" s="29">
        <v>27.69</v>
      </c>
      <c r="I30" s="29">
        <v>166.76</v>
      </c>
      <c r="J30" s="30">
        <v>0.25</v>
      </c>
      <c r="K30" s="30">
        <v>0</v>
      </c>
      <c r="L30" s="30">
        <v>0</v>
      </c>
      <c r="M30" s="30">
        <v>0</v>
      </c>
      <c r="N30" s="30">
        <v>5.99</v>
      </c>
      <c r="O30" s="30">
        <v>21.7</v>
      </c>
      <c r="P30" s="30">
        <v>0</v>
      </c>
      <c r="Q30" s="30">
        <v>0</v>
      </c>
      <c r="R30" s="30">
        <v>0</v>
      </c>
      <c r="S30" s="30">
        <v>0</v>
      </c>
      <c r="T30" s="30">
        <v>1.36</v>
      </c>
      <c r="U30" s="30">
        <v>27.55</v>
      </c>
      <c r="V30" s="30">
        <v>336.13</v>
      </c>
      <c r="W30" s="30">
        <v>41.63</v>
      </c>
      <c r="X30" s="30">
        <v>40</v>
      </c>
      <c r="Y30" s="30">
        <v>195</v>
      </c>
      <c r="Z30" s="30">
        <v>5.91</v>
      </c>
      <c r="AA30" s="30">
        <v>0</v>
      </c>
      <c r="AB30" s="30">
        <v>15</v>
      </c>
      <c r="AC30" s="30">
        <v>2.5</v>
      </c>
      <c r="AD30" s="30">
        <v>0.25</v>
      </c>
      <c r="AE30" s="30">
        <v>0.25</v>
      </c>
      <c r="AF30" s="30">
        <v>0.11</v>
      </c>
      <c r="AG30" s="30">
        <v>0.9</v>
      </c>
      <c r="AH30" s="30">
        <v>27.5</v>
      </c>
      <c r="AI30" s="30">
        <v>0.09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197.01</v>
      </c>
      <c r="CC30" s="29">
        <f>SUM($CC$27:$CC$29)</f>
        <v>11.62</v>
      </c>
      <c r="CD30" s="27">
        <f>$I$30/$I$53*100</f>
        <v>5.0457036178626868</v>
      </c>
      <c r="CE30" s="27">
        <v>2.5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5</v>
      </c>
      <c r="CQ30" s="27">
        <v>0</v>
      </c>
    </row>
    <row r="31" spans="1:96" s="81" customFormat="1" ht="11.4">
      <c r="A31" s="81" t="s">
        <v>155</v>
      </c>
    </row>
    <row r="32" spans="1:96">
      <c r="B32" s="18" t="s">
        <v>112</v>
      </c>
      <c r="C32" s="16"/>
      <c r="D32" s="16"/>
      <c r="E32" s="16"/>
      <c r="F32" s="16"/>
      <c r="G32" s="16"/>
      <c r="H32" s="16"/>
      <c r="I32" s="16"/>
    </row>
    <row r="33" spans="1:96" s="23" customFormat="1">
      <c r="A33" s="23" t="str">
        <f>"8/5"</f>
        <v>8/5</v>
      </c>
      <c r="B33" s="24" t="s">
        <v>93</v>
      </c>
      <c r="C33" s="25" t="str">
        <f>"120"</f>
        <v>120</v>
      </c>
      <c r="D33" s="25">
        <v>20.28</v>
      </c>
      <c r="E33" s="25">
        <v>19.46</v>
      </c>
      <c r="F33" s="25">
        <v>11.52</v>
      </c>
      <c r="G33" s="25">
        <v>1.21</v>
      </c>
      <c r="H33" s="25">
        <v>16.12</v>
      </c>
      <c r="I33" s="25">
        <v>251.10539699999998</v>
      </c>
      <c r="J33" s="26">
        <v>6.27</v>
      </c>
      <c r="K33" s="26">
        <v>0.78</v>
      </c>
      <c r="L33" s="26">
        <v>0</v>
      </c>
      <c r="M33" s="26">
        <v>0</v>
      </c>
      <c r="N33" s="26">
        <v>10.77</v>
      </c>
      <c r="O33" s="26">
        <v>5.08</v>
      </c>
      <c r="P33" s="26">
        <v>0.27</v>
      </c>
      <c r="Q33" s="26">
        <v>0</v>
      </c>
      <c r="R33" s="26">
        <v>0</v>
      </c>
      <c r="S33" s="26">
        <v>1.34</v>
      </c>
      <c r="T33" s="26">
        <v>1.81</v>
      </c>
      <c r="U33" s="26">
        <v>256.70999999999998</v>
      </c>
      <c r="V33" s="26">
        <v>129.22</v>
      </c>
      <c r="W33" s="26">
        <v>170.83</v>
      </c>
      <c r="X33" s="26">
        <v>24.95</v>
      </c>
      <c r="Y33" s="26">
        <v>221.56</v>
      </c>
      <c r="Z33" s="26">
        <v>0.62</v>
      </c>
      <c r="AA33" s="26">
        <v>66.12</v>
      </c>
      <c r="AB33" s="26">
        <v>33.26</v>
      </c>
      <c r="AC33" s="26">
        <v>75.77</v>
      </c>
      <c r="AD33" s="26">
        <v>0.9</v>
      </c>
      <c r="AE33" s="26">
        <v>0.05</v>
      </c>
      <c r="AF33" s="26">
        <v>0.28000000000000003</v>
      </c>
      <c r="AG33" s="26">
        <v>0.49</v>
      </c>
      <c r="AH33" s="26">
        <v>4.7300000000000004</v>
      </c>
      <c r="AI33" s="26">
        <v>0.28000000000000003</v>
      </c>
      <c r="AJ33" s="26">
        <v>0</v>
      </c>
      <c r="AK33" s="26">
        <v>974</v>
      </c>
      <c r="AL33" s="26">
        <v>802.07</v>
      </c>
      <c r="AM33" s="26">
        <v>1491.66</v>
      </c>
      <c r="AN33" s="26">
        <v>1155.3800000000001</v>
      </c>
      <c r="AO33" s="26">
        <v>445.3</v>
      </c>
      <c r="AP33" s="26">
        <v>751.41</v>
      </c>
      <c r="AQ33" s="26">
        <v>245</v>
      </c>
      <c r="AR33" s="26">
        <v>887.24</v>
      </c>
      <c r="AS33" s="26">
        <v>83.86</v>
      </c>
      <c r="AT33" s="26">
        <v>95.41</v>
      </c>
      <c r="AU33" s="26">
        <v>127.61</v>
      </c>
      <c r="AV33" s="26">
        <v>516.25</v>
      </c>
      <c r="AW33" s="26">
        <v>68.5</v>
      </c>
      <c r="AX33" s="26">
        <v>393.44</v>
      </c>
      <c r="AY33" s="26">
        <v>0.64</v>
      </c>
      <c r="AZ33" s="26">
        <v>114.71</v>
      </c>
      <c r="BA33" s="26">
        <v>101.7</v>
      </c>
      <c r="BB33" s="26">
        <v>975.35</v>
      </c>
      <c r="BC33" s="26">
        <v>107.73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7.0000000000000007E-2</v>
      </c>
      <c r="BL33" s="26">
        <v>0</v>
      </c>
      <c r="BM33" s="26">
        <v>0.05</v>
      </c>
      <c r="BN33" s="26">
        <v>0</v>
      </c>
      <c r="BO33" s="26">
        <v>0.01</v>
      </c>
      <c r="BP33" s="26">
        <v>0</v>
      </c>
      <c r="BQ33" s="26">
        <v>0</v>
      </c>
      <c r="BR33" s="26">
        <v>0</v>
      </c>
      <c r="BS33" s="26">
        <v>0.27</v>
      </c>
      <c r="BT33" s="26">
        <v>0</v>
      </c>
      <c r="BU33" s="26">
        <v>0</v>
      </c>
      <c r="BV33" s="26">
        <v>0.67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88.57</v>
      </c>
      <c r="CC33" s="25">
        <v>53.17</v>
      </c>
      <c r="CE33" s="23">
        <v>71.66</v>
      </c>
      <c r="CG33" s="23">
        <v>28.18</v>
      </c>
      <c r="CH33" s="23">
        <v>17.36</v>
      </c>
      <c r="CI33" s="23">
        <v>22.77</v>
      </c>
      <c r="CJ33" s="23">
        <v>774.05</v>
      </c>
      <c r="CK33" s="23">
        <v>556.73</v>
      </c>
      <c r="CL33" s="23">
        <v>665.39</v>
      </c>
      <c r="CM33" s="23">
        <v>16.97</v>
      </c>
      <c r="CN33" s="23">
        <v>12.45</v>
      </c>
      <c r="CO33" s="23">
        <v>14.71</v>
      </c>
      <c r="CP33" s="23">
        <v>7.8</v>
      </c>
      <c r="CQ33" s="23">
        <v>0.6</v>
      </c>
      <c r="CR33" s="23">
        <v>32.22</v>
      </c>
    </row>
    <row r="34" spans="1:96" s="23" customFormat="1">
      <c r="A34" s="23" t="str">
        <f>"-"</f>
        <v>-</v>
      </c>
      <c r="B34" s="24" t="s">
        <v>94</v>
      </c>
      <c r="C34" s="25" t="str">
        <f>"20"</f>
        <v>20</v>
      </c>
      <c r="D34" s="25">
        <v>1.44</v>
      </c>
      <c r="E34" s="25">
        <v>1.44</v>
      </c>
      <c r="F34" s="25">
        <v>1.7</v>
      </c>
      <c r="G34" s="25">
        <v>0</v>
      </c>
      <c r="H34" s="25">
        <v>11.1</v>
      </c>
      <c r="I34" s="25">
        <v>63.48</v>
      </c>
      <c r="J34" s="26">
        <v>1.04</v>
      </c>
      <c r="K34" s="26">
        <v>0</v>
      </c>
      <c r="L34" s="26">
        <v>0</v>
      </c>
      <c r="M34" s="26">
        <v>0</v>
      </c>
      <c r="N34" s="26">
        <v>11.1</v>
      </c>
      <c r="O34" s="26">
        <v>0</v>
      </c>
      <c r="P34" s="26">
        <v>0</v>
      </c>
      <c r="Q34" s="26">
        <v>0</v>
      </c>
      <c r="R34" s="26">
        <v>0</v>
      </c>
      <c r="S34" s="26">
        <v>0.08</v>
      </c>
      <c r="T34" s="26">
        <v>0.36</v>
      </c>
      <c r="U34" s="26">
        <v>26</v>
      </c>
      <c r="V34" s="26">
        <v>73</v>
      </c>
      <c r="W34" s="26">
        <v>61.4</v>
      </c>
      <c r="X34" s="26">
        <v>6.8</v>
      </c>
      <c r="Y34" s="26">
        <v>43.8</v>
      </c>
      <c r="Z34" s="26">
        <v>0.04</v>
      </c>
      <c r="AA34" s="26">
        <v>8.4</v>
      </c>
      <c r="AB34" s="26">
        <v>6</v>
      </c>
      <c r="AC34" s="26">
        <v>9.4</v>
      </c>
      <c r="AD34" s="26">
        <v>0.04</v>
      </c>
      <c r="AE34" s="26">
        <v>0.01</v>
      </c>
      <c r="AF34" s="26">
        <v>0.08</v>
      </c>
      <c r="AG34" s="26">
        <v>0.04</v>
      </c>
      <c r="AH34" s="26">
        <v>0.36</v>
      </c>
      <c r="AI34" s="26">
        <v>0.2</v>
      </c>
      <c r="AJ34" s="26">
        <v>0</v>
      </c>
      <c r="AK34" s="26">
        <v>90.6</v>
      </c>
      <c r="AL34" s="26">
        <v>83.6</v>
      </c>
      <c r="AM34" s="26">
        <v>107.6</v>
      </c>
      <c r="AN34" s="26">
        <v>108</v>
      </c>
      <c r="AO34" s="26">
        <v>33</v>
      </c>
      <c r="AP34" s="26">
        <v>60.8</v>
      </c>
      <c r="AQ34" s="26">
        <v>19</v>
      </c>
      <c r="AR34" s="26">
        <v>64</v>
      </c>
      <c r="AS34" s="26">
        <v>47.2</v>
      </c>
      <c r="AT34" s="26">
        <v>48</v>
      </c>
      <c r="AU34" s="26">
        <v>106</v>
      </c>
      <c r="AV34" s="26">
        <v>34</v>
      </c>
      <c r="AW34" s="26">
        <v>28</v>
      </c>
      <c r="AX34" s="26">
        <v>318.2</v>
      </c>
      <c r="AY34" s="26">
        <v>0</v>
      </c>
      <c r="AZ34" s="26">
        <v>156</v>
      </c>
      <c r="BA34" s="26">
        <v>83.6</v>
      </c>
      <c r="BB34" s="26">
        <v>67.599999999999994</v>
      </c>
      <c r="BC34" s="26">
        <v>13.8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0.49</v>
      </c>
      <c r="BT34" s="26">
        <v>0</v>
      </c>
      <c r="BU34" s="26">
        <v>0</v>
      </c>
      <c r="BV34" s="26">
        <v>0.04</v>
      </c>
      <c r="BW34" s="26">
        <v>0.01</v>
      </c>
      <c r="BX34" s="26">
        <v>0.02</v>
      </c>
      <c r="BY34" s="26">
        <v>0</v>
      </c>
      <c r="BZ34" s="26">
        <v>0</v>
      </c>
      <c r="CA34" s="26">
        <v>0</v>
      </c>
      <c r="CB34" s="26">
        <v>5.32</v>
      </c>
      <c r="CC34" s="25">
        <v>7.07</v>
      </c>
      <c r="CE34" s="23">
        <v>9.4</v>
      </c>
      <c r="CG34" s="23">
        <v>2.1</v>
      </c>
      <c r="CH34" s="23">
        <v>2.1</v>
      </c>
      <c r="CI34" s="23">
        <v>2.1</v>
      </c>
      <c r="CJ34" s="23">
        <v>1038</v>
      </c>
      <c r="CK34" s="23">
        <v>249</v>
      </c>
      <c r="CL34" s="23">
        <v>643.5</v>
      </c>
      <c r="CM34" s="23">
        <v>0.9</v>
      </c>
      <c r="CN34" s="23">
        <v>0.9</v>
      </c>
      <c r="CO34" s="23">
        <v>0.9</v>
      </c>
      <c r="CP34" s="23">
        <v>0</v>
      </c>
      <c r="CQ34" s="23">
        <v>0</v>
      </c>
      <c r="CR34" s="23">
        <v>4.28</v>
      </c>
    </row>
    <row r="35" spans="1:96" s="23" customFormat="1" ht="24">
      <c r="A35" s="23" t="str">
        <f>"11/4"</f>
        <v>11/4</v>
      </c>
      <c r="B35" s="24" t="s">
        <v>95</v>
      </c>
      <c r="C35" s="25" t="str">
        <f>"160"</f>
        <v>160</v>
      </c>
      <c r="D35" s="25">
        <v>5.23</v>
      </c>
      <c r="E35" s="25">
        <v>1.89</v>
      </c>
      <c r="F35" s="25">
        <v>5.28</v>
      </c>
      <c r="G35" s="25">
        <v>1.06</v>
      </c>
      <c r="H35" s="25">
        <v>26.05</v>
      </c>
      <c r="I35" s="25">
        <v>171.40933279999999</v>
      </c>
      <c r="J35" s="26">
        <v>3.26</v>
      </c>
      <c r="K35" s="26">
        <v>0.09</v>
      </c>
      <c r="L35" s="26">
        <v>0</v>
      </c>
      <c r="M35" s="26">
        <v>0</v>
      </c>
      <c r="N35" s="26">
        <v>6.19</v>
      </c>
      <c r="O35" s="26">
        <v>18.809999999999999</v>
      </c>
      <c r="P35" s="26">
        <v>1.05</v>
      </c>
      <c r="Q35" s="26">
        <v>0</v>
      </c>
      <c r="R35" s="26">
        <v>0</v>
      </c>
      <c r="S35" s="26">
        <v>0.06</v>
      </c>
      <c r="T35" s="26">
        <v>1.66</v>
      </c>
      <c r="U35" s="26">
        <v>345.51</v>
      </c>
      <c r="V35" s="26">
        <v>142.85</v>
      </c>
      <c r="W35" s="26">
        <v>78.709999999999994</v>
      </c>
      <c r="X35" s="26">
        <v>31.06</v>
      </c>
      <c r="Y35" s="26">
        <v>116.55</v>
      </c>
      <c r="Z35" s="26">
        <v>0.84</v>
      </c>
      <c r="AA35" s="26">
        <v>17.28</v>
      </c>
      <c r="AB35" s="26">
        <v>19.84</v>
      </c>
      <c r="AC35" s="26">
        <v>33.04</v>
      </c>
      <c r="AD35" s="26">
        <v>0.14000000000000001</v>
      </c>
      <c r="AE35" s="26">
        <v>0.12</v>
      </c>
      <c r="AF35" s="26">
        <v>0.09</v>
      </c>
      <c r="AG35" s="26">
        <v>0.46</v>
      </c>
      <c r="AH35" s="26">
        <v>1.99</v>
      </c>
      <c r="AI35" s="26">
        <v>0.33</v>
      </c>
      <c r="AJ35" s="26">
        <v>0</v>
      </c>
      <c r="AK35" s="26">
        <v>241.02</v>
      </c>
      <c r="AL35" s="26">
        <v>227.74</v>
      </c>
      <c r="AM35" s="26">
        <v>630.33000000000004</v>
      </c>
      <c r="AN35" s="26">
        <v>221.88</v>
      </c>
      <c r="AO35" s="26">
        <v>134.19</v>
      </c>
      <c r="AP35" s="26">
        <v>200.3</v>
      </c>
      <c r="AQ35" s="26">
        <v>81.63</v>
      </c>
      <c r="AR35" s="26">
        <v>263.88</v>
      </c>
      <c r="AS35" s="26">
        <v>324.70999999999998</v>
      </c>
      <c r="AT35" s="26">
        <v>128.82</v>
      </c>
      <c r="AU35" s="26">
        <v>197.66</v>
      </c>
      <c r="AV35" s="26">
        <v>79.52</v>
      </c>
      <c r="AW35" s="26">
        <v>91.14</v>
      </c>
      <c r="AX35" s="26">
        <v>673.12</v>
      </c>
      <c r="AY35" s="26">
        <v>0</v>
      </c>
      <c r="AZ35" s="26">
        <v>245.45</v>
      </c>
      <c r="BA35" s="26">
        <v>212.59</v>
      </c>
      <c r="BB35" s="26">
        <v>235.6</v>
      </c>
      <c r="BC35" s="26">
        <v>70.16</v>
      </c>
      <c r="BD35" s="26">
        <v>0.09</v>
      </c>
      <c r="BE35" s="26">
        <v>0.04</v>
      </c>
      <c r="BF35" s="26">
        <v>0.02</v>
      </c>
      <c r="BG35" s="26">
        <v>0.05</v>
      </c>
      <c r="BH35" s="26">
        <v>0.06</v>
      </c>
      <c r="BI35" s="26">
        <v>0.28000000000000003</v>
      </c>
      <c r="BJ35" s="26">
        <v>0</v>
      </c>
      <c r="BK35" s="26">
        <v>0.84</v>
      </c>
      <c r="BL35" s="26">
        <v>0</v>
      </c>
      <c r="BM35" s="26">
        <v>0.25</v>
      </c>
      <c r="BN35" s="26">
        <v>0.01</v>
      </c>
      <c r="BO35" s="26">
        <v>0</v>
      </c>
      <c r="BP35" s="26">
        <v>0</v>
      </c>
      <c r="BQ35" s="26">
        <v>0.05</v>
      </c>
      <c r="BR35" s="26">
        <v>0.08</v>
      </c>
      <c r="BS35" s="26">
        <v>0.78</v>
      </c>
      <c r="BT35" s="26">
        <v>0</v>
      </c>
      <c r="BU35" s="26">
        <v>0</v>
      </c>
      <c r="BV35" s="26">
        <v>0.62</v>
      </c>
      <c r="BW35" s="26">
        <v>0.01</v>
      </c>
      <c r="BX35" s="26">
        <v>0</v>
      </c>
      <c r="BY35" s="26">
        <v>0</v>
      </c>
      <c r="BZ35" s="26">
        <v>0</v>
      </c>
      <c r="CA35" s="26">
        <v>0</v>
      </c>
      <c r="CB35" s="26">
        <v>132.46</v>
      </c>
      <c r="CC35" s="25">
        <v>13.24</v>
      </c>
      <c r="CE35" s="23">
        <v>20.59</v>
      </c>
      <c r="CG35" s="23">
        <v>38.28</v>
      </c>
      <c r="CH35" s="23">
        <v>18.96</v>
      </c>
      <c r="CI35" s="23">
        <v>28.62</v>
      </c>
      <c r="CJ35" s="23">
        <v>1595.5</v>
      </c>
      <c r="CK35" s="23">
        <v>731.69</v>
      </c>
      <c r="CL35" s="23">
        <v>1163.5999999999999</v>
      </c>
      <c r="CM35" s="23">
        <v>27.55</v>
      </c>
      <c r="CN35" s="23">
        <v>14.21</v>
      </c>
      <c r="CO35" s="23">
        <v>20.88</v>
      </c>
      <c r="CP35" s="23">
        <v>3.2</v>
      </c>
      <c r="CQ35" s="23">
        <v>0.8</v>
      </c>
      <c r="CR35" s="23">
        <v>8.02</v>
      </c>
    </row>
    <row r="36" spans="1:96" s="23" customFormat="1">
      <c r="A36" s="23" t="str">
        <f>"2"</f>
        <v>2</v>
      </c>
      <c r="B36" s="24" t="s">
        <v>96</v>
      </c>
      <c r="C36" s="25" t="str">
        <f>"50"</f>
        <v>50</v>
      </c>
      <c r="D36" s="25">
        <v>3.31</v>
      </c>
      <c r="E36" s="25">
        <v>0</v>
      </c>
      <c r="F36" s="25">
        <v>0.33</v>
      </c>
      <c r="G36" s="25">
        <v>0.33</v>
      </c>
      <c r="H36" s="25">
        <v>23.45</v>
      </c>
      <c r="I36" s="25">
        <v>111.95049999999999</v>
      </c>
      <c r="J36" s="26">
        <v>0</v>
      </c>
      <c r="K36" s="26">
        <v>0</v>
      </c>
      <c r="L36" s="26">
        <v>0</v>
      </c>
      <c r="M36" s="26">
        <v>0</v>
      </c>
      <c r="N36" s="26">
        <v>0.55000000000000004</v>
      </c>
      <c r="O36" s="26">
        <v>22.8</v>
      </c>
      <c r="P36" s="26">
        <v>0.1</v>
      </c>
      <c r="Q36" s="26">
        <v>0</v>
      </c>
      <c r="R36" s="26">
        <v>0</v>
      </c>
      <c r="S36" s="26">
        <v>0</v>
      </c>
      <c r="T36" s="26">
        <v>0.9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159.65</v>
      </c>
      <c r="AL36" s="26">
        <v>166.17</v>
      </c>
      <c r="AM36" s="26">
        <v>254.48</v>
      </c>
      <c r="AN36" s="26">
        <v>84.39</v>
      </c>
      <c r="AO36" s="26">
        <v>50.03</v>
      </c>
      <c r="AP36" s="26">
        <v>100.05</v>
      </c>
      <c r="AQ36" s="26">
        <v>37.85</v>
      </c>
      <c r="AR36" s="26">
        <v>180.96</v>
      </c>
      <c r="AS36" s="26">
        <v>112.23</v>
      </c>
      <c r="AT36" s="26">
        <v>156.6</v>
      </c>
      <c r="AU36" s="26">
        <v>129.19999999999999</v>
      </c>
      <c r="AV36" s="26">
        <v>67.86</v>
      </c>
      <c r="AW36" s="26">
        <v>120.06</v>
      </c>
      <c r="AX36" s="26">
        <v>1003.98</v>
      </c>
      <c r="AY36" s="26">
        <v>0</v>
      </c>
      <c r="AZ36" s="26">
        <v>327.12</v>
      </c>
      <c r="BA36" s="26">
        <v>142.25</v>
      </c>
      <c r="BB36" s="26">
        <v>94.4</v>
      </c>
      <c r="BC36" s="26">
        <v>74.819999999999993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0.04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0.03</v>
      </c>
      <c r="BT36" s="26">
        <v>0</v>
      </c>
      <c r="BU36" s="26">
        <v>0</v>
      </c>
      <c r="BV36" s="26">
        <v>0.14000000000000001</v>
      </c>
      <c r="BW36" s="26">
        <v>0.01</v>
      </c>
      <c r="BX36" s="26">
        <v>0</v>
      </c>
      <c r="BY36" s="26">
        <v>0</v>
      </c>
      <c r="BZ36" s="26">
        <v>0</v>
      </c>
      <c r="CA36" s="26">
        <v>0</v>
      </c>
      <c r="CB36" s="26">
        <v>19.55</v>
      </c>
      <c r="CC36" s="25">
        <v>2.65</v>
      </c>
      <c r="CE36" s="23">
        <v>0</v>
      </c>
      <c r="CG36" s="23">
        <v>0</v>
      </c>
      <c r="CH36" s="23">
        <v>0</v>
      </c>
      <c r="CI36" s="23">
        <v>0</v>
      </c>
      <c r="CJ36" s="23">
        <v>476.99</v>
      </c>
      <c r="CK36" s="23">
        <v>183.77</v>
      </c>
      <c r="CL36" s="23">
        <v>330.38</v>
      </c>
      <c r="CM36" s="23">
        <v>3.82</v>
      </c>
      <c r="CN36" s="23">
        <v>3.82</v>
      </c>
      <c r="CO36" s="23">
        <v>3.82</v>
      </c>
      <c r="CP36" s="23">
        <v>0</v>
      </c>
      <c r="CQ36" s="23">
        <v>0</v>
      </c>
      <c r="CR36" s="23">
        <v>2.21</v>
      </c>
    </row>
    <row r="37" spans="1:96" s="19" customFormat="1">
      <c r="A37" s="19" t="str">
        <f>"36/10"</f>
        <v>36/10</v>
      </c>
      <c r="B37" s="20" t="s">
        <v>97</v>
      </c>
      <c r="C37" s="21" t="str">
        <f>"200"</f>
        <v>200</v>
      </c>
      <c r="D37" s="21">
        <v>3.87</v>
      </c>
      <c r="E37" s="21">
        <v>2.9</v>
      </c>
      <c r="F37" s="21">
        <v>3.48</v>
      </c>
      <c r="G37" s="21">
        <v>0.75</v>
      </c>
      <c r="H37" s="21">
        <v>15.43</v>
      </c>
      <c r="I37" s="21">
        <v>103.49265</v>
      </c>
      <c r="J37" s="22">
        <v>2.4500000000000002</v>
      </c>
      <c r="K37" s="22">
        <v>0</v>
      </c>
      <c r="L37" s="22">
        <v>0</v>
      </c>
      <c r="M37" s="22">
        <v>0</v>
      </c>
      <c r="N37" s="22">
        <v>13.45</v>
      </c>
      <c r="O37" s="22">
        <v>0.37</v>
      </c>
      <c r="P37" s="22">
        <v>1.61</v>
      </c>
      <c r="Q37" s="22">
        <v>0</v>
      </c>
      <c r="R37" s="22">
        <v>0</v>
      </c>
      <c r="S37" s="22">
        <v>0.3</v>
      </c>
      <c r="T37" s="22">
        <v>1.03</v>
      </c>
      <c r="U37" s="22">
        <v>50.75</v>
      </c>
      <c r="V37" s="22">
        <v>195.14</v>
      </c>
      <c r="W37" s="22">
        <v>111.5</v>
      </c>
      <c r="X37" s="22">
        <v>30.67</v>
      </c>
      <c r="Y37" s="22">
        <v>106.79</v>
      </c>
      <c r="Z37" s="22">
        <v>1.07</v>
      </c>
      <c r="AA37" s="22">
        <v>12</v>
      </c>
      <c r="AB37" s="22">
        <v>8.8000000000000007</v>
      </c>
      <c r="AC37" s="22">
        <v>22.15</v>
      </c>
      <c r="AD37" s="22">
        <v>0.02</v>
      </c>
      <c r="AE37" s="22">
        <v>0.03</v>
      </c>
      <c r="AF37" s="22">
        <v>0.13</v>
      </c>
      <c r="AG37" s="22">
        <v>0.15</v>
      </c>
      <c r="AH37" s="22">
        <v>1.1399999999999999</v>
      </c>
      <c r="AI37" s="22">
        <v>0.52</v>
      </c>
      <c r="AJ37" s="22">
        <v>0</v>
      </c>
      <c r="AK37" s="22">
        <v>153.22</v>
      </c>
      <c r="AL37" s="22">
        <v>151.34</v>
      </c>
      <c r="AM37" s="22">
        <v>259.44</v>
      </c>
      <c r="AN37" s="22">
        <v>208.68</v>
      </c>
      <c r="AO37" s="22">
        <v>69.56</v>
      </c>
      <c r="AP37" s="22">
        <v>122.2</v>
      </c>
      <c r="AQ37" s="22">
        <v>40.42</v>
      </c>
      <c r="AR37" s="22">
        <v>137.24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172.96</v>
      </c>
      <c r="BC37" s="22">
        <v>24.44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198.66</v>
      </c>
      <c r="CC37" s="21">
        <v>13.97</v>
      </c>
      <c r="CE37" s="19">
        <v>13.47</v>
      </c>
      <c r="CG37" s="19">
        <v>0</v>
      </c>
      <c r="CH37" s="19">
        <v>0</v>
      </c>
      <c r="CI37" s="19">
        <v>0</v>
      </c>
      <c r="CJ37" s="19">
        <v>0</v>
      </c>
      <c r="CK37" s="19">
        <v>0</v>
      </c>
      <c r="CL37" s="19">
        <v>0</v>
      </c>
      <c r="CM37" s="19">
        <v>0.72</v>
      </c>
      <c r="CN37" s="19">
        <v>0.72</v>
      </c>
      <c r="CO37" s="19">
        <v>0.72</v>
      </c>
      <c r="CP37" s="19">
        <v>10</v>
      </c>
      <c r="CQ37" s="19">
        <v>0</v>
      </c>
      <c r="CR37" s="19">
        <v>8.4700000000000006</v>
      </c>
    </row>
    <row r="38" spans="1:96" s="27" customFormat="1" ht="11.4">
      <c r="B38" s="28" t="s">
        <v>113</v>
      </c>
      <c r="C38" s="29"/>
      <c r="D38" s="29">
        <v>34.130000000000003</v>
      </c>
      <c r="E38" s="29">
        <v>25.69</v>
      </c>
      <c r="F38" s="29">
        <v>22.31</v>
      </c>
      <c r="G38" s="29">
        <v>3.35</v>
      </c>
      <c r="H38" s="29">
        <v>92.14</v>
      </c>
      <c r="I38" s="29">
        <v>701.44</v>
      </c>
      <c r="J38" s="30">
        <v>13.02</v>
      </c>
      <c r="K38" s="30">
        <v>0.87</v>
      </c>
      <c r="L38" s="30">
        <v>0</v>
      </c>
      <c r="M38" s="30">
        <v>0</v>
      </c>
      <c r="N38" s="30">
        <v>42.06</v>
      </c>
      <c r="O38" s="30">
        <v>47.06</v>
      </c>
      <c r="P38" s="30">
        <v>3.02</v>
      </c>
      <c r="Q38" s="30">
        <v>0</v>
      </c>
      <c r="R38" s="30">
        <v>0</v>
      </c>
      <c r="S38" s="30">
        <v>1.78</v>
      </c>
      <c r="T38" s="30">
        <v>5.75</v>
      </c>
      <c r="U38" s="30">
        <v>678.97</v>
      </c>
      <c r="V38" s="30">
        <v>540.21</v>
      </c>
      <c r="W38" s="30">
        <v>422.43</v>
      </c>
      <c r="X38" s="30">
        <v>93.47</v>
      </c>
      <c r="Y38" s="30">
        <v>488.7</v>
      </c>
      <c r="Z38" s="30">
        <v>2.57</v>
      </c>
      <c r="AA38" s="30">
        <v>103.8</v>
      </c>
      <c r="AB38" s="30">
        <v>67.900000000000006</v>
      </c>
      <c r="AC38" s="30">
        <v>140.36000000000001</v>
      </c>
      <c r="AD38" s="30">
        <v>1.0900000000000001</v>
      </c>
      <c r="AE38" s="30">
        <v>0.21</v>
      </c>
      <c r="AF38" s="30">
        <v>0.56999999999999995</v>
      </c>
      <c r="AG38" s="30">
        <v>1.1499999999999999</v>
      </c>
      <c r="AH38" s="30">
        <v>8.2200000000000006</v>
      </c>
      <c r="AI38" s="30">
        <v>1.33</v>
      </c>
      <c r="AJ38" s="30">
        <v>0</v>
      </c>
      <c r="AK38" s="30">
        <v>1618.49</v>
      </c>
      <c r="AL38" s="30">
        <v>1430.92</v>
      </c>
      <c r="AM38" s="30">
        <v>2743.5</v>
      </c>
      <c r="AN38" s="30">
        <v>1778.33</v>
      </c>
      <c r="AO38" s="30">
        <v>732.08</v>
      </c>
      <c r="AP38" s="30">
        <v>1234.76</v>
      </c>
      <c r="AQ38" s="30">
        <v>423.89</v>
      </c>
      <c r="AR38" s="30">
        <v>1533.32</v>
      </c>
      <c r="AS38" s="30">
        <v>568</v>
      </c>
      <c r="AT38" s="30">
        <v>428.82</v>
      </c>
      <c r="AU38" s="30">
        <v>560.47</v>
      </c>
      <c r="AV38" s="30">
        <v>697.63</v>
      </c>
      <c r="AW38" s="30">
        <v>307.7</v>
      </c>
      <c r="AX38" s="30">
        <v>2388.73</v>
      </c>
      <c r="AY38" s="30">
        <v>0.64</v>
      </c>
      <c r="AZ38" s="30">
        <v>843.28</v>
      </c>
      <c r="BA38" s="30">
        <v>540.13</v>
      </c>
      <c r="BB38" s="30">
        <v>1545.91</v>
      </c>
      <c r="BC38" s="30">
        <v>290.95</v>
      </c>
      <c r="BD38" s="30">
        <v>0.09</v>
      </c>
      <c r="BE38" s="30">
        <v>0.04</v>
      </c>
      <c r="BF38" s="30">
        <v>0.02</v>
      </c>
      <c r="BG38" s="30">
        <v>0.05</v>
      </c>
      <c r="BH38" s="30">
        <v>0.06</v>
      </c>
      <c r="BI38" s="30">
        <v>0.28000000000000003</v>
      </c>
      <c r="BJ38" s="30">
        <v>0</v>
      </c>
      <c r="BK38" s="30">
        <v>0.96</v>
      </c>
      <c r="BL38" s="30">
        <v>0</v>
      </c>
      <c r="BM38" s="30">
        <v>0.3</v>
      </c>
      <c r="BN38" s="30">
        <v>0.01</v>
      </c>
      <c r="BO38" s="30">
        <v>0.01</v>
      </c>
      <c r="BP38" s="30">
        <v>0</v>
      </c>
      <c r="BQ38" s="30">
        <v>0.05</v>
      </c>
      <c r="BR38" s="30">
        <v>0.09</v>
      </c>
      <c r="BS38" s="30">
        <v>1.58</v>
      </c>
      <c r="BT38" s="30">
        <v>0</v>
      </c>
      <c r="BU38" s="30">
        <v>0</v>
      </c>
      <c r="BV38" s="30">
        <v>1.47</v>
      </c>
      <c r="BW38" s="30">
        <v>0.03</v>
      </c>
      <c r="BX38" s="30">
        <v>0.02</v>
      </c>
      <c r="BY38" s="30">
        <v>0</v>
      </c>
      <c r="BZ38" s="30">
        <v>0</v>
      </c>
      <c r="CA38" s="30">
        <v>0</v>
      </c>
      <c r="CB38" s="30">
        <v>444.56</v>
      </c>
      <c r="CC38" s="29">
        <f>SUM($CC$32:$CC$37)</f>
        <v>90.100000000000009</v>
      </c>
      <c r="CD38" s="27">
        <f>$I$38/$I$53*100</f>
        <v>21.223664821981313</v>
      </c>
      <c r="CE38" s="27">
        <v>115.12</v>
      </c>
      <c r="CG38" s="27">
        <v>68.56</v>
      </c>
      <c r="CH38" s="27">
        <v>38.42</v>
      </c>
      <c r="CI38" s="27">
        <v>53.49</v>
      </c>
      <c r="CJ38" s="27">
        <v>3884.53</v>
      </c>
      <c r="CK38" s="27">
        <v>1721.18</v>
      </c>
      <c r="CL38" s="27">
        <v>2802.86</v>
      </c>
      <c r="CM38" s="27">
        <v>49.95</v>
      </c>
      <c r="CN38" s="27">
        <v>32.090000000000003</v>
      </c>
      <c r="CO38" s="27">
        <v>41.02</v>
      </c>
      <c r="CP38" s="27">
        <v>21</v>
      </c>
      <c r="CQ38" s="27">
        <v>1.4</v>
      </c>
    </row>
    <row r="39" spans="1:96">
      <c r="B39" s="18" t="s">
        <v>114</v>
      </c>
      <c r="C39" s="16"/>
      <c r="D39" s="16"/>
      <c r="E39" s="16"/>
      <c r="F39" s="16"/>
      <c r="G39" s="16"/>
      <c r="H39" s="16"/>
      <c r="I39" s="16"/>
    </row>
    <row r="40" spans="1:96" s="23" customFormat="1">
      <c r="A40" s="23" t="str">
        <f>"78"</f>
        <v>78</v>
      </c>
      <c r="B40" s="24" t="s">
        <v>100</v>
      </c>
      <c r="C40" s="25" t="str">
        <f>"100"</f>
        <v>100</v>
      </c>
      <c r="D40" s="25">
        <v>1.76</v>
      </c>
      <c r="E40" s="25">
        <v>0</v>
      </c>
      <c r="F40" s="25">
        <v>6.69</v>
      </c>
      <c r="G40" s="25">
        <v>7.6</v>
      </c>
      <c r="H40" s="25">
        <v>11.44</v>
      </c>
      <c r="I40" s="25">
        <v>108.01693255000001</v>
      </c>
      <c r="J40" s="26">
        <v>0.94</v>
      </c>
      <c r="K40" s="26">
        <v>4.88</v>
      </c>
      <c r="L40" s="26">
        <v>0</v>
      </c>
      <c r="M40" s="26">
        <v>0</v>
      </c>
      <c r="N40" s="26">
        <v>9.09</v>
      </c>
      <c r="O40" s="26">
        <v>0.18</v>
      </c>
      <c r="P40" s="26">
        <v>2.17</v>
      </c>
      <c r="Q40" s="26">
        <v>0</v>
      </c>
      <c r="R40" s="26">
        <v>0</v>
      </c>
      <c r="S40" s="26">
        <v>0.38</v>
      </c>
      <c r="T40" s="26">
        <v>1.75</v>
      </c>
      <c r="U40" s="26">
        <v>222.65</v>
      </c>
      <c r="V40" s="26">
        <v>268.85000000000002</v>
      </c>
      <c r="W40" s="26">
        <v>31.07</v>
      </c>
      <c r="X40" s="26">
        <v>20.36</v>
      </c>
      <c r="Y40" s="26">
        <v>41.89</v>
      </c>
      <c r="Z40" s="26">
        <v>1.21</v>
      </c>
      <c r="AA40" s="26">
        <v>0</v>
      </c>
      <c r="AB40" s="26">
        <v>163.66999999999999</v>
      </c>
      <c r="AC40" s="26">
        <v>34.549999999999997</v>
      </c>
      <c r="AD40" s="26">
        <v>3.52</v>
      </c>
      <c r="AE40" s="26">
        <v>0.03</v>
      </c>
      <c r="AF40" s="26">
        <v>0.04</v>
      </c>
      <c r="AG40" s="26">
        <v>0.28999999999999998</v>
      </c>
      <c r="AH40" s="26">
        <v>0.68</v>
      </c>
      <c r="AI40" s="26">
        <v>3.3</v>
      </c>
      <c r="AJ40" s="26">
        <v>0</v>
      </c>
      <c r="AK40" s="26">
        <v>36.68</v>
      </c>
      <c r="AL40" s="26">
        <v>41.53</v>
      </c>
      <c r="AM40" s="26">
        <v>46.38</v>
      </c>
      <c r="AN40" s="26">
        <v>63.68</v>
      </c>
      <c r="AO40" s="26">
        <v>13.84</v>
      </c>
      <c r="AP40" s="26">
        <v>36.68</v>
      </c>
      <c r="AQ40" s="26">
        <v>9</v>
      </c>
      <c r="AR40" s="26">
        <v>31.15</v>
      </c>
      <c r="AS40" s="26">
        <v>27.69</v>
      </c>
      <c r="AT40" s="26">
        <v>50.55</v>
      </c>
      <c r="AU40" s="26">
        <v>227.01</v>
      </c>
      <c r="AV40" s="26">
        <v>9.7200000000000006</v>
      </c>
      <c r="AW40" s="26">
        <v>26.31</v>
      </c>
      <c r="AX40" s="26">
        <v>189.66</v>
      </c>
      <c r="AY40" s="26">
        <v>0</v>
      </c>
      <c r="AZ40" s="26">
        <v>32.53</v>
      </c>
      <c r="BA40" s="26">
        <v>43.61</v>
      </c>
      <c r="BB40" s="26">
        <v>34.61</v>
      </c>
      <c r="BC40" s="26">
        <v>10.38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0.41</v>
      </c>
      <c r="BL40" s="26">
        <v>0</v>
      </c>
      <c r="BM40" s="26">
        <v>0.27</v>
      </c>
      <c r="BN40" s="26">
        <v>0.02</v>
      </c>
      <c r="BO40" s="26">
        <v>0.05</v>
      </c>
      <c r="BP40" s="26">
        <v>0</v>
      </c>
      <c r="BQ40" s="26">
        <v>0</v>
      </c>
      <c r="BR40" s="26">
        <v>0</v>
      </c>
      <c r="BS40" s="26">
        <v>1.57</v>
      </c>
      <c r="BT40" s="26">
        <v>0</v>
      </c>
      <c r="BU40" s="26">
        <v>0</v>
      </c>
      <c r="BV40" s="26">
        <v>4.4400000000000004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89.42</v>
      </c>
      <c r="CC40" s="25">
        <v>11.33</v>
      </c>
      <c r="CE40" s="23">
        <v>27.28</v>
      </c>
      <c r="CG40" s="23">
        <v>26.57</v>
      </c>
      <c r="CH40" s="23">
        <v>16.34</v>
      </c>
      <c r="CI40" s="23">
        <v>21.46</v>
      </c>
      <c r="CJ40" s="23">
        <v>874.41</v>
      </c>
      <c r="CK40" s="23">
        <v>240.26</v>
      </c>
      <c r="CL40" s="23">
        <v>557.33000000000004</v>
      </c>
      <c r="CM40" s="23">
        <v>8.32</v>
      </c>
      <c r="CN40" s="23">
        <v>5.44</v>
      </c>
      <c r="CO40" s="23">
        <v>6.88</v>
      </c>
      <c r="CP40" s="23">
        <v>1.2</v>
      </c>
      <c r="CQ40" s="23">
        <v>0.5</v>
      </c>
      <c r="CR40" s="23">
        <v>6.87</v>
      </c>
    </row>
    <row r="41" spans="1:96" s="23" customFormat="1">
      <c r="A41" s="23" t="str">
        <f>"11/2"</f>
        <v>11/2</v>
      </c>
      <c r="B41" s="24" t="s">
        <v>101</v>
      </c>
      <c r="C41" s="25" t="str">
        <f>"250"</f>
        <v>250</v>
      </c>
      <c r="D41" s="25">
        <v>2.46</v>
      </c>
      <c r="E41" s="25">
        <v>0</v>
      </c>
      <c r="F41" s="25">
        <v>5.42</v>
      </c>
      <c r="G41" s="25">
        <v>5.41</v>
      </c>
      <c r="H41" s="25">
        <v>18.77</v>
      </c>
      <c r="I41" s="25">
        <v>131.17202499999999</v>
      </c>
      <c r="J41" s="26">
        <v>1.17</v>
      </c>
      <c r="K41" s="26">
        <v>3.25</v>
      </c>
      <c r="L41" s="26">
        <v>0</v>
      </c>
      <c r="M41" s="26">
        <v>0</v>
      </c>
      <c r="N41" s="26">
        <v>3.33</v>
      </c>
      <c r="O41" s="26">
        <v>13.28</v>
      </c>
      <c r="P41" s="26">
        <v>2.16</v>
      </c>
      <c r="Q41" s="26">
        <v>0</v>
      </c>
      <c r="R41" s="26">
        <v>0</v>
      </c>
      <c r="S41" s="26">
        <v>0.37</v>
      </c>
      <c r="T41" s="26">
        <v>2.78</v>
      </c>
      <c r="U41" s="26">
        <v>563.75</v>
      </c>
      <c r="V41" s="26">
        <v>455.74</v>
      </c>
      <c r="W41" s="26">
        <v>26.07</v>
      </c>
      <c r="X41" s="26">
        <v>25.94</v>
      </c>
      <c r="Y41" s="26">
        <v>73.17</v>
      </c>
      <c r="Z41" s="26">
        <v>0.97</v>
      </c>
      <c r="AA41" s="26">
        <v>3</v>
      </c>
      <c r="AB41" s="26">
        <v>1457.2</v>
      </c>
      <c r="AC41" s="26">
        <v>308.35000000000002</v>
      </c>
      <c r="AD41" s="26">
        <v>2.4500000000000002</v>
      </c>
      <c r="AE41" s="26">
        <v>0.08</v>
      </c>
      <c r="AF41" s="26">
        <v>0.06</v>
      </c>
      <c r="AG41" s="26">
        <v>1.02</v>
      </c>
      <c r="AH41" s="26">
        <v>1.84</v>
      </c>
      <c r="AI41" s="26">
        <v>7.21</v>
      </c>
      <c r="AJ41" s="26">
        <v>0</v>
      </c>
      <c r="AK41" s="26">
        <v>93.53</v>
      </c>
      <c r="AL41" s="26">
        <v>88.37</v>
      </c>
      <c r="AM41" s="26">
        <v>146.6</v>
      </c>
      <c r="AN41" s="26">
        <v>144.02000000000001</v>
      </c>
      <c r="AO41" s="26">
        <v>39.01</v>
      </c>
      <c r="AP41" s="26">
        <v>85.92</v>
      </c>
      <c r="AQ41" s="26">
        <v>31.35</v>
      </c>
      <c r="AR41" s="26">
        <v>95.04</v>
      </c>
      <c r="AS41" s="26">
        <v>116.89</v>
      </c>
      <c r="AT41" s="26">
        <v>182.66</v>
      </c>
      <c r="AU41" s="26">
        <v>185.61</v>
      </c>
      <c r="AV41" s="26">
        <v>52.67</v>
      </c>
      <c r="AW41" s="26">
        <v>92.97</v>
      </c>
      <c r="AX41" s="26">
        <v>494.37</v>
      </c>
      <c r="AY41" s="26">
        <v>0</v>
      </c>
      <c r="AZ41" s="26">
        <v>110.88</v>
      </c>
      <c r="BA41" s="26">
        <v>84.42</v>
      </c>
      <c r="BB41" s="26">
        <v>66.89</v>
      </c>
      <c r="BC41" s="26">
        <v>32.76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0.34</v>
      </c>
      <c r="BL41" s="26">
        <v>0</v>
      </c>
      <c r="BM41" s="26">
        <v>0.19</v>
      </c>
      <c r="BN41" s="26">
        <v>0.01</v>
      </c>
      <c r="BO41" s="26">
        <v>0.03</v>
      </c>
      <c r="BP41" s="26">
        <v>0</v>
      </c>
      <c r="BQ41" s="26">
        <v>0</v>
      </c>
      <c r="BR41" s="26">
        <v>0</v>
      </c>
      <c r="BS41" s="26">
        <v>1.1599999999999999</v>
      </c>
      <c r="BT41" s="26">
        <v>0</v>
      </c>
      <c r="BU41" s="26">
        <v>0</v>
      </c>
      <c r="BV41" s="26">
        <v>3.04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290.93</v>
      </c>
      <c r="CC41" s="25">
        <v>15.81</v>
      </c>
      <c r="CE41" s="23">
        <v>245.87</v>
      </c>
      <c r="CG41" s="23">
        <v>40.24</v>
      </c>
      <c r="CH41" s="23">
        <v>23.72</v>
      </c>
      <c r="CI41" s="23">
        <v>31.98</v>
      </c>
      <c r="CJ41" s="23">
        <v>985.06</v>
      </c>
      <c r="CK41" s="23">
        <v>492.22</v>
      </c>
      <c r="CL41" s="23">
        <v>738.64</v>
      </c>
      <c r="CM41" s="23">
        <v>46.55</v>
      </c>
      <c r="CN41" s="23">
        <v>22.86</v>
      </c>
      <c r="CO41" s="23">
        <v>34.700000000000003</v>
      </c>
      <c r="CP41" s="23">
        <v>0</v>
      </c>
      <c r="CQ41" s="23">
        <v>1</v>
      </c>
      <c r="CR41" s="23">
        <v>9.58</v>
      </c>
    </row>
    <row r="42" spans="1:96" s="23" customFormat="1">
      <c r="A42" s="23" t="str">
        <f>"46/3"</f>
        <v>46/3</v>
      </c>
      <c r="B42" s="24" t="s">
        <v>102</v>
      </c>
      <c r="C42" s="25" t="str">
        <f>"200"</f>
        <v>200</v>
      </c>
      <c r="D42" s="25">
        <v>7.07</v>
      </c>
      <c r="E42" s="25">
        <v>0.04</v>
      </c>
      <c r="F42" s="25">
        <v>3.97</v>
      </c>
      <c r="G42" s="25">
        <v>0.88</v>
      </c>
      <c r="H42" s="25">
        <v>45.48</v>
      </c>
      <c r="I42" s="25">
        <v>245.25356599999998</v>
      </c>
      <c r="J42" s="26">
        <v>2.4900000000000002</v>
      </c>
      <c r="K42" s="26">
        <v>0.11</v>
      </c>
      <c r="L42" s="26">
        <v>0</v>
      </c>
      <c r="M42" s="26">
        <v>0</v>
      </c>
      <c r="N42" s="26">
        <v>1.3</v>
      </c>
      <c r="O42" s="26">
        <v>41.89</v>
      </c>
      <c r="P42" s="26">
        <v>2.29</v>
      </c>
      <c r="Q42" s="26">
        <v>0</v>
      </c>
      <c r="R42" s="26">
        <v>0</v>
      </c>
      <c r="S42" s="26">
        <v>0</v>
      </c>
      <c r="T42" s="26">
        <v>1.71</v>
      </c>
      <c r="U42" s="26">
        <v>506.02</v>
      </c>
      <c r="V42" s="26">
        <v>75.03</v>
      </c>
      <c r="W42" s="26">
        <v>16.64</v>
      </c>
      <c r="X42" s="26">
        <v>9.7100000000000009</v>
      </c>
      <c r="Y42" s="26">
        <v>53.62</v>
      </c>
      <c r="Z42" s="26">
        <v>0.99</v>
      </c>
      <c r="AA42" s="26">
        <v>12</v>
      </c>
      <c r="AB42" s="26">
        <v>12</v>
      </c>
      <c r="AC42" s="26">
        <v>22.5</v>
      </c>
      <c r="AD42" s="26">
        <v>1.07</v>
      </c>
      <c r="AE42" s="26">
        <v>0.08</v>
      </c>
      <c r="AF42" s="26">
        <v>0.03</v>
      </c>
      <c r="AG42" s="26">
        <v>0.66</v>
      </c>
      <c r="AH42" s="26">
        <v>1.98</v>
      </c>
      <c r="AI42" s="26">
        <v>0</v>
      </c>
      <c r="AJ42" s="26">
        <v>0</v>
      </c>
      <c r="AK42" s="26">
        <v>306.23</v>
      </c>
      <c r="AL42" s="26">
        <v>279.98</v>
      </c>
      <c r="AM42" s="26">
        <v>524.52</v>
      </c>
      <c r="AN42" s="26">
        <v>163.83000000000001</v>
      </c>
      <c r="AO42" s="26">
        <v>99.88</v>
      </c>
      <c r="AP42" s="26">
        <v>202.92</v>
      </c>
      <c r="AQ42" s="26">
        <v>66.58</v>
      </c>
      <c r="AR42" s="26">
        <v>325.41000000000003</v>
      </c>
      <c r="AS42" s="26">
        <v>215.18</v>
      </c>
      <c r="AT42" s="26">
        <v>259.45999999999998</v>
      </c>
      <c r="AU42" s="26">
        <v>222.56</v>
      </c>
      <c r="AV42" s="26">
        <v>130.76</v>
      </c>
      <c r="AW42" s="26">
        <v>227.4</v>
      </c>
      <c r="AX42" s="26">
        <v>1997.14</v>
      </c>
      <c r="AY42" s="26">
        <v>0</v>
      </c>
      <c r="AZ42" s="26">
        <v>629.30999999999995</v>
      </c>
      <c r="BA42" s="26">
        <v>325.97000000000003</v>
      </c>
      <c r="BB42" s="26">
        <v>163.69</v>
      </c>
      <c r="BC42" s="26">
        <v>129.59</v>
      </c>
      <c r="BD42" s="26">
        <v>0.12</v>
      </c>
      <c r="BE42" s="26">
        <v>0.05</v>
      </c>
      <c r="BF42" s="26">
        <v>0.03</v>
      </c>
      <c r="BG42" s="26">
        <v>7.0000000000000007E-2</v>
      </c>
      <c r="BH42" s="26">
        <v>0.08</v>
      </c>
      <c r="BI42" s="26">
        <v>0.35</v>
      </c>
      <c r="BJ42" s="26">
        <v>0</v>
      </c>
      <c r="BK42" s="26">
        <v>1.08</v>
      </c>
      <c r="BL42" s="26">
        <v>0</v>
      </c>
      <c r="BM42" s="26">
        <v>0.31</v>
      </c>
      <c r="BN42" s="26">
        <v>0</v>
      </c>
      <c r="BO42" s="26">
        <v>0</v>
      </c>
      <c r="BP42" s="26">
        <v>0</v>
      </c>
      <c r="BQ42" s="26">
        <v>7.0000000000000007E-2</v>
      </c>
      <c r="BR42" s="26">
        <v>0.11</v>
      </c>
      <c r="BS42" s="26">
        <v>0.8</v>
      </c>
      <c r="BT42" s="26">
        <v>0</v>
      </c>
      <c r="BU42" s="26">
        <v>0</v>
      </c>
      <c r="BV42" s="26">
        <v>0.32</v>
      </c>
      <c r="BW42" s="26">
        <v>0.01</v>
      </c>
      <c r="BX42" s="26">
        <v>0</v>
      </c>
      <c r="BY42" s="26">
        <v>0</v>
      </c>
      <c r="BZ42" s="26">
        <v>0</v>
      </c>
      <c r="CA42" s="26">
        <v>0</v>
      </c>
      <c r="CB42" s="26">
        <v>10.09</v>
      </c>
      <c r="CC42" s="25">
        <v>9.82</v>
      </c>
      <c r="CE42" s="23">
        <v>14</v>
      </c>
      <c r="CG42" s="23">
        <v>39.92</v>
      </c>
      <c r="CH42" s="23">
        <v>20.3</v>
      </c>
      <c r="CI42" s="23">
        <v>30.11</v>
      </c>
      <c r="CJ42" s="23">
        <v>371.83</v>
      </c>
      <c r="CK42" s="23">
        <v>367.4</v>
      </c>
      <c r="CL42" s="23">
        <v>369.61</v>
      </c>
      <c r="CM42" s="23">
        <v>3.7</v>
      </c>
      <c r="CN42" s="23">
        <v>3.39</v>
      </c>
      <c r="CO42" s="23">
        <v>3.54</v>
      </c>
      <c r="CP42" s="23">
        <v>0</v>
      </c>
      <c r="CQ42" s="23">
        <v>1.3</v>
      </c>
      <c r="CR42" s="23">
        <v>5.95</v>
      </c>
    </row>
    <row r="43" spans="1:96" s="23" customFormat="1">
      <c r="A43" s="23" t="str">
        <f>"36/10"</f>
        <v>36/10</v>
      </c>
      <c r="B43" s="24" t="s">
        <v>103</v>
      </c>
      <c r="C43" s="25" t="str">
        <f>"100"</f>
        <v>100</v>
      </c>
      <c r="D43" s="25">
        <v>12.89</v>
      </c>
      <c r="E43" s="25">
        <v>11.29</v>
      </c>
      <c r="F43" s="25">
        <v>12.92</v>
      </c>
      <c r="G43" s="25">
        <v>0.21</v>
      </c>
      <c r="H43" s="25">
        <v>14.32</v>
      </c>
      <c r="I43" s="25">
        <v>223.095483</v>
      </c>
      <c r="J43" s="26">
        <v>7.01</v>
      </c>
      <c r="K43" s="26">
        <v>0.11</v>
      </c>
      <c r="L43" s="26">
        <v>0</v>
      </c>
      <c r="M43" s="26">
        <v>0</v>
      </c>
      <c r="N43" s="26">
        <v>2.62</v>
      </c>
      <c r="O43" s="26">
        <v>10.34</v>
      </c>
      <c r="P43" s="26">
        <v>1.37</v>
      </c>
      <c r="Q43" s="26">
        <v>0</v>
      </c>
      <c r="R43" s="26">
        <v>0</v>
      </c>
      <c r="S43" s="26">
        <v>0.06</v>
      </c>
      <c r="T43" s="26">
        <v>1.55</v>
      </c>
      <c r="U43" s="26">
        <v>198.02</v>
      </c>
      <c r="V43" s="26">
        <v>210.04</v>
      </c>
      <c r="W43" s="26">
        <v>19.59</v>
      </c>
      <c r="X43" s="26">
        <v>22.44</v>
      </c>
      <c r="Y43" s="26">
        <v>144.61000000000001</v>
      </c>
      <c r="Z43" s="26">
        <v>2.08</v>
      </c>
      <c r="AA43" s="26">
        <v>20</v>
      </c>
      <c r="AB43" s="26">
        <v>15</v>
      </c>
      <c r="AC43" s="26">
        <v>22.5</v>
      </c>
      <c r="AD43" s="26">
        <v>0.5</v>
      </c>
      <c r="AE43" s="26">
        <v>0.06</v>
      </c>
      <c r="AF43" s="26">
        <v>0.1</v>
      </c>
      <c r="AG43" s="26">
        <v>2.74</v>
      </c>
      <c r="AH43" s="26">
        <v>5.97</v>
      </c>
      <c r="AI43" s="26">
        <v>3</v>
      </c>
      <c r="AJ43" s="26">
        <v>0</v>
      </c>
      <c r="AK43" s="26">
        <v>690.37</v>
      </c>
      <c r="AL43" s="26">
        <v>527.35</v>
      </c>
      <c r="AM43" s="26">
        <v>995.93</v>
      </c>
      <c r="AN43" s="26">
        <v>999.77</v>
      </c>
      <c r="AO43" s="26">
        <v>292.23</v>
      </c>
      <c r="AP43" s="26">
        <v>526.01</v>
      </c>
      <c r="AQ43" s="26">
        <v>143.21</v>
      </c>
      <c r="AR43" s="26">
        <v>542.6</v>
      </c>
      <c r="AS43" s="26">
        <v>710.4</v>
      </c>
      <c r="AT43" s="26">
        <v>697.98</v>
      </c>
      <c r="AU43" s="26">
        <v>1139.07</v>
      </c>
      <c r="AV43" s="26">
        <v>457.02</v>
      </c>
      <c r="AW43" s="26">
        <v>614.94000000000005</v>
      </c>
      <c r="AX43" s="26">
        <v>2142.5300000000002</v>
      </c>
      <c r="AY43" s="26">
        <v>175.49</v>
      </c>
      <c r="AZ43" s="26">
        <v>499.76</v>
      </c>
      <c r="BA43" s="26">
        <v>530.74</v>
      </c>
      <c r="BB43" s="26">
        <v>438.74</v>
      </c>
      <c r="BC43" s="26">
        <v>180.09</v>
      </c>
      <c r="BD43" s="26">
        <v>0.12</v>
      </c>
      <c r="BE43" s="26">
        <v>0.06</v>
      </c>
      <c r="BF43" s="26">
        <v>0.03</v>
      </c>
      <c r="BG43" s="26">
        <v>7.0000000000000007E-2</v>
      </c>
      <c r="BH43" s="26">
        <v>0.08</v>
      </c>
      <c r="BI43" s="26">
        <v>0.37</v>
      </c>
      <c r="BJ43" s="26">
        <v>0</v>
      </c>
      <c r="BK43" s="26">
        <v>1.04</v>
      </c>
      <c r="BL43" s="26">
        <v>0</v>
      </c>
      <c r="BM43" s="26">
        <v>0.32</v>
      </c>
      <c r="BN43" s="26">
        <v>0</v>
      </c>
      <c r="BO43" s="26">
        <v>0</v>
      </c>
      <c r="BP43" s="26">
        <v>0</v>
      </c>
      <c r="BQ43" s="26">
        <v>7.0000000000000007E-2</v>
      </c>
      <c r="BR43" s="26">
        <v>0.11</v>
      </c>
      <c r="BS43" s="26">
        <v>0.87</v>
      </c>
      <c r="BT43" s="26">
        <v>0</v>
      </c>
      <c r="BU43" s="26">
        <v>0</v>
      </c>
      <c r="BV43" s="26">
        <v>0.1</v>
      </c>
      <c r="BW43" s="26">
        <v>0.01</v>
      </c>
      <c r="BX43" s="26">
        <v>0</v>
      </c>
      <c r="BY43" s="26">
        <v>0</v>
      </c>
      <c r="BZ43" s="26">
        <v>0</v>
      </c>
      <c r="CA43" s="26">
        <v>0</v>
      </c>
      <c r="CB43" s="26">
        <v>91.08</v>
      </c>
      <c r="CC43" s="25">
        <v>51.04</v>
      </c>
      <c r="CE43" s="23">
        <v>22.5</v>
      </c>
      <c r="CG43" s="23">
        <v>11.24</v>
      </c>
      <c r="CH43" s="23">
        <v>6.02</v>
      </c>
      <c r="CI43" s="23">
        <v>8.6300000000000008</v>
      </c>
      <c r="CJ43" s="23">
        <v>432.8</v>
      </c>
      <c r="CK43" s="23">
        <v>163.37</v>
      </c>
      <c r="CL43" s="23">
        <v>298.08999999999997</v>
      </c>
      <c r="CM43" s="23">
        <v>6.3</v>
      </c>
      <c r="CN43" s="23">
        <v>3.3</v>
      </c>
      <c r="CO43" s="23">
        <v>4.8499999999999996</v>
      </c>
      <c r="CP43" s="23">
        <v>0</v>
      </c>
      <c r="CQ43" s="23">
        <v>0.5</v>
      </c>
      <c r="CR43" s="23">
        <v>30.93</v>
      </c>
    </row>
    <row r="44" spans="1:96" s="23" customFormat="1">
      <c r="A44" s="23" t="str">
        <f>"593"</f>
        <v>593</v>
      </c>
      <c r="B44" s="24" t="s">
        <v>104</v>
      </c>
      <c r="C44" s="25" t="str">
        <f>"20"</f>
        <v>20</v>
      </c>
      <c r="D44" s="25">
        <v>0.22</v>
      </c>
      <c r="E44" s="25">
        <v>0.01</v>
      </c>
      <c r="F44" s="25">
        <v>0.84</v>
      </c>
      <c r="G44" s="25">
        <v>0.01</v>
      </c>
      <c r="H44" s="25">
        <v>1.35</v>
      </c>
      <c r="I44" s="25">
        <v>13.7713216</v>
      </c>
      <c r="J44" s="26">
        <v>0.61</v>
      </c>
      <c r="K44" s="26">
        <v>0.03</v>
      </c>
      <c r="L44" s="26">
        <v>0</v>
      </c>
      <c r="M44" s="26">
        <v>0</v>
      </c>
      <c r="N44" s="26">
        <v>0.62</v>
      </c>
      <c r="O44" s="26">
        <v>0.64</v>
      </c>
      <c r="P44" s="26">
        <v>0.08</v>
      </c>
      <c r="Q44" s="26">
        <v>0</v>
      </c>
      <c r="R44" s="26">
        <v>0</v>
      </c>
      <c r="S44" s="26">
        <v>0.05</v>
      </c>
      <c r="T44" s="26">
        <v>0.09</v>
      </c>
      <c r="U44" s="26">
        <v>0.75</v>
      </c>
      <c r="V44" s="26">
        <v>19.2</v>
      </c>
      <c r="W44" s="26">
        <v>1.1399999999999999</v>
      </c>
      <c r="X44" s="26">
        <v>1.39</v>
      </c>
      <c r="Y44" s="26">
        <v>2.95</v>
      </c>
      <c r="Z44" s="26">
        <v>0.06</v>
      </c>
      <c r="AA44" s="26">
        <v>3.12</v>
      </c>
      <c r="AB44" s="26">
        <v>127.92</v>
      </c>
      <c r="AC44" s="26">
        <v>31.85</v>
      </c>
      <c r="AD44" s="26">
        <v>0.05</v>
      </c>
      <c r="AE44" s="26">
        <v>0</v>
      </c>
      <c r="AF44" s="26">
        <v>0</v>
      </c>
      <c r="AG44" s="26">
        <v>0.05</v>
      </c>
      <c r="AH44" s="26">
        <v>0.1</v>
      </c>
      <c r="AI44" s="26">
        <v>0.4</v>
      </c>
      <c r="AJ44" s="26">
        <v>0</v>
      </c>
      <c r="AK44" s="26">
        <v>5.34</v>
      </c>
      <c r="AL44" s="26">
        <v>4.87</v>
      </c>
      <c r="AM44" s="26">
        <v>8.92</v>
      </c>
      <c r="AN44" s="26">
        <v>3.26</v>
      </c>
      <c r="AO44" s="26">
        <v>1.73</v>
      </c>
      <c r="AP44" s="26">
        <v>3.8</v>
      </c>
      <c r="AQ44" s="26">
        <v>1.54</v>
      </c>
      <c r="AR44" s="26">
        <v>5.5</v>
      </c>
      <c r="AS44" s="26">
        <v>3.99</v>
      </c>
      <c r="AT44" s="26">
        <v>4.46</v>
      </c>
      <c r="AU44" s="26">
        <v>5.16</v>
      </c>
      <c r="AV44" s="26">
        <v>2.44</v>
      </c>
      <c r="AW44" s="26">
        <v>3.86</v>
      </c>
      <c r="AX44" s="26">
        <v>32.9</v>
      </c>
      <c r="AY44" s="26">
        <v>0</v>
      </c>
      <c r="AZ44" s="26">
        <v>9.99</v>
      </c>
      <c r="BA44" s="26">
        <v>5.67</v>
      </c>
      <c r="BB44" s="26">
        <v>3.03</v>
      </c>
      <c r="BC44" s="26">
        <v>2.12</v>
      </c>
      <c r="BD44" s="26">
        <v>0.03</v>
      </c>
      <c r="BE44" s="26">
        <v>0.01</v>
      </c>
      <c r="BF44" s="26">
        <v>0.01</v>
      </c>
      <c r="BG44" s="26">
        <v>0.02</v>
      </c>
      <c r="BH44" s="26">
        <v>0.02</v>
      </c>
      <c r="BI44" s="26">
        <v>0.09</v>
      </c>
      <c r="BJ44" s="26">
        <v>0</v>
      </c>
      <c r="BK44" s="26">
        <v>0.25</v>
      </c>
      <c r="BL44" s="26">
        <v>0</v>
      </c>
      <c r="BM44" s="26">
        <v>0.08</v>
      </c>
      <c r="BN44" s="26">
        <v>0</v>
      </c>
      <c r="BO44" s="26">
        <v>0</v>
      </c>
      <c r="BP44" s="26">
        <v>0</v>
      </c>
      <c r="BQ44" s="26">
        <v>0.02</v>
      </c>
      <c r="BR44" s="26">
        <v>0.03</v>
      </c>
      <c r="BS44" s="26">
        <v>0.21</v>
      </c>
      <c r="BT44" s="26">
        <v>0</v>
      </c>
      <c r="BU44" s="26">
        <v>0</v>
      </c>
      <c r="BV44" s="26">
        <v>0.02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21.09</v>
      </c>
      <c r="CC44" s="25">
        <v>2.08</v>
      </c>
      <c r="CE44" s="23">
        <v>24.44</v>
      </c>
      <c r="CG44" s="23">
        <v>0.59</v>
      </c>
      <c r="CH44" s="23">
        <v>0.59</v>
      </c>
      <c r="CI44" s="23">
        <v>0.59</v>
      </c>
      <c r="CJ44" s="23">
        <v>92.26</v>
      </c>
      <c r="CK44" s="23">
        <v>38.69</v>
      </c>
      <c r="CL44" s="23">
        <v>65.47</v>
      </c>
      <c r="CM44" s="23">
        <v>5.32</v>
      </c>
      <c r="CN44" s="23">
        <v>3.26</v>
      </c>
      <c r="CO44" s="23">
        <v>4.3</v>
      </c>
      <c r="CP44" s="23">
        <v>0.2</v>
      </c>
      <c r="CQ44" s="23">
        <v>0</v>
      </c>
      <c r="CR44" s="23">
        <v>1.26</v>
      </c>
    </row>
    <row r="45" spans="1:96" s="23" customFormat="1">
      <c r="A45" s="23" t="str">
        <f>"2"</f>
        <v>2</v>
      </c>
      <c r="B45" s="24" t="s">
        <v>96</v>
      </c>
      <c r="C45" s="25" t="str">
        <f>"34,8"</f>
        <v>34,8</v>
      </c>
      <c r="D45" s="25">
        <v>2.2999999999999998</v>
      </c>
      <c r="E45" s="25">
        <v>0</v>
      </c>
      <c r="F45" s="25">
        <v>0.23</v>
      </c>
      <c r="G45" s="25">
        <v>0.23</v>
      </c>
      <c r="H45" s="25">
        <v>16.32</v>
      </c>
      <c r="I45" s="25">
        <v>77.917547999999996</v>
      </c>
      <c r="J45" s="26">
        <v>0</v>
      </c>
      <c r="K45" s="26">
        <v>0</v>
      </c>
      <c r="L45" s="26">
        <v>0</v>
      </c>
      <c r="M45" s="26">
        <v>0</v>
      </c>
      <c r="N45" s="26">
        <v>0.38</v>
      </c>
      <c r="O45" s="26">
        <v>15.87</v>
      </c>
      <c r="P45" s="26">
        <v>7.0000000000000007E-2</v>
      </c>
      <c r="Q45" s="26">
        <v>0</v>
      </c>
      <c r="R45" s="26">
        <v>0</v>
      </c>
      <c r="S45" s="26">
        <v>0</v>
      </c>
      <c r="T45" s="26">
        <v>0.63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111.11</v>
      </c>
      <c r="AL45" s="26">
        <v>115.65</v>
      </c>
      <c r="AM45" s="26">
        <v>177.11</v>
      </c>
      <c r="AN45" s="26">
        <v>58.74</v>
      </c>
      <c r="AO45" s="26">
        <v>34.82</v>
      </c>
      <c r="AP45" s="26">
        <v>69.63</v>
      </c>
      <c r="AQ45" s="26">
        <v>26.34</v>
      </c>
      <c r="AR45" s="26">
        <v>125.95</v>
      </c>
      <c r="AS45" s="26">
        <v>78.11</v>
      </c>
      <c r="AT45" s="26">
        <v>108.99</v>
      </c>
      <c r="AU45" s="26">
        <v>89.92</v>
      </c>
      <c r="AV45" s="26">
        <v>47.23</v>
      </c>
      <c r="AW45" s="26">
        <v>83.56</v>
      </c>
      <c r="AX45" s="26">
        <v>698.77</v>
      </c>
      <c r="AY45" s="26">
        <v>0</v>
      </c>
      <c r="AZ45" s="26">
        <v>227.68</v>
      </c>
      <c r="BA45" s="26">
        <v>99</v>
      </c>
      <c r="BB45" s="26">
        <v>65.7</v>
      </c>
      <c r="BC45" s="26">
        <v>52.07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0.03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0.02</v>
      </c>
      <c r="BT45" s="26">
        <v>0</v>
      </c>
      <c r="BU45" s="26">
        <v>0</v>
      </c>
      <c r="BV45" s="26">
        <v>0.1</v>
      </c>
      <c r="BW45" s="26">
        <v>0.01</v>
      </c>
      <c r="BX45" s="26">
        <v>0</v>
      </c>
      <c r="BY45" s="26">
        <v>0</v>
      </c>
      <c r="BZ45" s="26">
        <v>0</v>
      </c>
      <c r="CA45" s="26">
        <v>0</v>
      </c>
      <c r="CB45" s="26">
        <v>13.61</v>
      </c>
      <c r="CC45" s="25">
        <v>1.84</v>
      </c>
      <c r="CE45" s="23">
        <v>0</v>
      </c>
      <c r="CG45" s="23">
        <v>0</v>
      </c>
      <c r="CH45" s="23">
        <v>0</v>
      </c>
      <c r="CI45" s="23">
        <v>0</v>
      </c>
      <c r="CJ45" s="23">
        <v>684.48</v>
      </c>
      <c r="CK45" s="23">
        <v>263.7</v>
      </c>
      <c r="CL45" s="23">
        <v>474.09</v>
      </c>
      <c r="CM45" s="23">
        <v>5.48</v>
      </c>
      <c r="CN45" s="23">
        <v>5.48</v>
      </c>
      <c r="CO45" s="23">
        <v>5.48</v>
      </c>
      <c r="CP45" s="23">
        <v>0</v>
      </c>
      <c r="CQ45" s="23">
        <v>0</v>
      </c>
      <c r="CR45" s="23">
        <v>1.54</v>
      </c>
    </row>
    <row r="46" spans="1:96" s="23" customFormat="1">
      <c r="A46" s="23" t="str">
        <f>"3"</f>
        <v>3</v>
      </c>
      <c r="B46" s="24" t="s">
        <v>105</v>
      </c>
      <c r="C46" s="25" t="str">
        <f>"30"</f>
        <v>30</v>
      </c>
      <c r="D46" s="25">
        <v>1.98</v>
      </c>
      <c r="E46" s="25">
        <v>0</v>
      </c>
      <c r="F46" s="25">
        <v>0.36</v>
      </c>
      <c r="G46" s="25">
        <v>0.36</v>
      </c>
      <c r="H46" s="25">
        <v>12.51</v>
      </c>
      <c r="I46" s="25">
        <v>58.013999999999996</v>
      </c>
      <c r="J46" s="26">
        <v>0.06</v>
      </c>
      <c r="K46" s="26">
        <v>0</v>
      </c>
      <c r="L46" s="26">
        <v>0</v>
      </c>
      <c r="M46" s="26">
        <v>0</v>
      </c>
      <c r="N46" s="26">
        <v>0.36</v>
      </c>
      <c r="O46" s="26">
        <v>9.66</v>
      </c>
      <c r="P46" s="26">
        <v>2.4900000000000002</v>
      </c>
      <c r="Q46" s="26">
        <v>0</v>
      </c>
      <c r="R46" s="26">
        <v>0</v>
      </c>
      <c r="S46" s="26">
        <v>0.3</v>
      </c>
      <c r="T46" s="26">
        <v>0.75</v>
      </c>
      <c r="U46" s="26">
        <v>183</v>
      </c>
      <c r="V46" s="26">
        <v>73.5</v>
      </c>
      <c r="W46" s="26">
        <v>10.5</v>
      </c>
      <c r="X46" s="26">
        <v>14.1</v>
      </c>
      <c r="Y46" s="26">
        <v>47.4</v>
      </c>
      <c r="Z46" s="26">
        <v>1.17</v>
      </c>
      <c r="AA46" s="26">
        <v>0</v>
      </c>
      <c r="AB46" s="26">
        <v>1.5</v>
      </c>
      <c r="AC46" s="26">
        <v>0.3</v>
      </c>
      <c r="AD46" s="26">
        <v>0.42</v>
      </c>
      <c r="AE46" s="26">
        <v>0.05</v>
      </c>
      <c r="AF46" s="26">
        <v>0.02</v>
      </c>
      <c r="AG46" s="26">
        <v>0.21</v>
      </c>
      <c r="AH46" s="26">
        <v>0.6</v>
      </c>
      <c r="AI46" s="26">
        <v>0</v>
      </c>
      <c r="AJ46" s="26">
        <v>0</v>
      </c>
      <c r="AK46" s="26">
        <v>0</v>
      </c>
      <c r="AL46" s="26">
        <v>0</v>
      </c>
      <c r="AM46" s="26">
        <v>128.1</v>
      </c>
      <c r="AN46" s="26">
        <v>66.900000000000006</v>
      </c>
      <c r="AO46" s="26">
        <v>27.9</v>
      </c>
      <c r="AP46" s="26">
        <v>59.4</v>
      </c>
      <c r="AQ46" s="26">
        <v>24</v>
      </c>
      <c r="AR46" s="26">
        <v>111.3</v>
      </c>
      <c r="AS46" s="26">
        <v>89.1</v>
      </c>
      <c r="AT46" s="26">
        <v>87.3</v>
      </c>
      <c r="AU46" s="26">
        <v>139.19999999999999</v>
      </c>
      <c r="AV46" s="26">
        <v>37.200000000000003</v>
      </c>
      <c r="AW46" s="26">
        <v>93</v>
      </c>
      <c r="AX46" s="26">
        <v>458.7</v>
      </c>
      <c r="AY46" s="26">
        <v>0</v>
      </c>
      <c r="AZ46" s="26">
        <v>157.80000000000001</v>
      </c>
      <c r="BA46" s="26">
        <v>87.3</v>
      </c>
      <c r="BB46" s="26">
        <v>54</v>
      </c>
      <c r="BC46" s="26">
        <v>39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0.04</v>
      </c>
      <c r="BL46" s="26">
        <v>0</v>
      </c>
      <c r="BM46" s="26">
        <v>0</v>
      </c>
      <c r="BN46" s="26">
        <v>0.01</v>
      </c>
      <c r="BO46" s="26">
        <v>0</v>
      </c>
      <c r="BP46" s="26">
        <v>0</v>
      </c>
      <c r="BQ46" s="26">
        <v>0</v>
      </c>
      <c r="BR46" s="26">
        <v>0</v>
      </c>
      <c r="BS46" s="26">
        <v>0.03</v>
      </c>
      <c r="BT46" s="26">
        <v>0</v>
      </c>
      <c r="BU46" s="26">
        <v>0</v>
      </c>
      <c r="BV46" s="26">
        <v>0.14000000000000001</v>
      </c>
      <c r="BW46" s="26">
        <v>0.02</v>
      </c>
      <c r="BX46" s="26">
        <v>0</v>
      </c>
      <c r="BY46" s="26">
        <v>0</v>
      </c>
      <c r="BZ46" s="26">
        <v>0</v>
      </c>
      <c r="CA46" s="26">
        <v>0</v>
      </c>
      <c r="CB46" s="26">
        <v>14.1</v>
      </c>
      <c r="CC46" s="25">
        <v>1.66</v>
      </c>
      <c r="CE46" s="23">
        <v>0.25</v>
      </c>
      <c r="CG46" s="23">
        <v>0</v>
      </c>
      <c r="CH46" s="23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23">
        <v>0</v>
      </c>
      <c r="CQ46" s="23">
        <v>0</v>
      </c>
      <c r="CR46" s="23">
        <v>1.38</v>
      </c>
    </row>
    <row r="47" spans="1:96" s="19" customFormat="1">
      <c r="A47" s="19" t="str">
        <f>"6/10"</f>
        <v>6/10</v>
      </c>
      <c r="B47" s="20" t="s">
        <v>106</v>
      </c>
      <c r="C47" s="21" t="str">
        <f>"200"</f>
        <v>200</v>
      </c>
      <c r="D47" s="21">
        <v>1.02</v>
      </c>
      <c r="E47" s="21">
        <v>0</v>
      </c>
      <c r="F47" s="21">
        <v>0.06</v>
      </c>
      <c r="G47" s="21">
        <v>0.06</v>
      </c>
      <c r="H47" s="21">
        <v>18.29</v>
      </c>
      <c r="I47" s="21">
        <v>69.016159999999999</v>
      </c>
      <c r="J47" s="22">
        <v>0.02</v>
      </c>
      <c r="K47" s="22">
        <v>0</v>
      </c>
      <c r="L47" s="22">
        <v>0</v>
      </c>
      <c r="M47" s="22">
        <v>0</v>
      </c>
      <c r="N47" s="22">
        <v>14.3</v>
      </c>
      <c r="O47" s="22">
        <v>0.56999999999999995</v>
      </c>
      <c r="P47" s="22">
        <v>3.42</v>
      </c>
      <c r="Q47" s="22">
        <v>0</v>
      </c>
      <c r="R47" s="22">
        <v>0</v>
      </c>
      <c r="S47" s="22">
        <v>0.3</v>
      </c>
      <c r="T47" s="22">
        <v>0.81</v>
      </c>
      <c r="U47" s="22">
        <v>3.42</v>
      </c>
      <c r="V47" s="22">
        <v>340.11</v>
      </c>
      <c r="W47" s="22">
        <v>31.19</v>
      </c>
      <c r="X47" s="22">
        <v>19.95</v>
      </c>
      <c r="Y47" s="22">
        <v>27.16</v>
      </c>
      <c r="Z47" s="22">
        <v>0.64</v>
      </c>
      <c r="AA47" s="22">
        <v>0</v>
      </c>
      <c r="AB47" s="22">
        <v>630</v>
      </c>
      <c r="AC47" s="22">
        <v>116.6</v>
      </c>
      <c r="AD47" s="22">
        <v>1.1000000000000001</v>
      </c>
      <c r="AE47" s="22">
        <v>0.02</v>
      </c>
      <c r="AF47" s="22">
        <v>0.04</v>
      </c>
      <c r="AG47" s="22">
        <v>0.51</v>
      </c>
      <c r="AH47" s="22">
        <v>0.78</v>
      </c>
      <c r="AI47" s="22">
        <v>0.32</v>
      </c>
      <c r="AJ47" s="22">
        <v>0</v>
      </c>
      <c r="AK47" s="22">
        <v>0.01</v>
      </c>
      <c r="AL47" s="22">
        <v>0.01</v>
      </c>
      <c r="AM47" s="22">
        <v>0.01</v>
      </c>
      <c r="AN47" s="22">
        <v>0.02</v>
      </c>
      <c r="AO47" s="22">
        <v>0</v>
      </c>
      <c r="AP47" s="22">
        <v>0.01</v>
      </c>
      <c r="AQ47" s="22">
        <v>0</v>
      </c>
      <c r="AR47" s="22">
        <v>0.01</v>
      </c>
      <c r="AS47" s="22">
        <v>0.01</v>
      </c>
      <c r="AT47" s="22">
        <v>0.01</v>
      </c>
      <c r="AU47" s="22">
        <v>0.06</v>
      </c>
      <c r="AV47" s="22">
        <v>0</v>
      </c>
      <c r="AW47" s="22">
        <v>0.01</v>
      </c>
      <c r="AX47" s="22">
        <v>0.03</v>
      </c>
      <c r="AY47" s="22">
        <v>0</v>
      </c>
      <c r="AZ47" s="22">
        <v>0.02</v>
      </c>
      <c r="BA47" s="22">
        <v>0.01</v>
      </c>
      <c r="BB47" s="22">
        <v>0.01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0.01</v>
      </c>
      <c r="BT47" s="22">
        <v>0</v>
      </c>
      <c r="BU47" s="22">
        <v>0</v>
      </c>
      <c r="BV47" s="22">
        <v>0.01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214.01</v>
      </c>
      <c r="CC47" s="21">
        <v>4.7</v>
      </c>
      <c r="CE47" s="19">
        <v>105</v>
      </c>
      <c r="CG47" s="19">
        <v>0.72</v>
      </c>
      <c r="CH47" s="19">
        <v>0.72</v>
      </c>
      <c r="CI47" s="19">
        <v>0.72</v>
      </c>
      <c r="CJ47" s="19">
        <v>77.08</v>
      </c>
      <c r="CK47" s="19">
        <v>30.37</v>
      </c>
      <c r="CL47" s="19">
        <v>53.73</v>
      </c>
      <c r="CM47" s="19">
        <v>7.7</v>
      </c>
      <c r="CN47" s="19">
        <v>4.55</v>
      </c>
      <c r="CO47" s="19">
        <v>6.12</v>
      </c>
      <c r="CP47" s="19">
        <v>5</v>
      </c>
      <c r="CQ47" s="19">
        <v>0</v>
      </c>
      <c r="CR47" s="19">
        <v>2.85</v>
      </c>
    </row>
    <row r="48" spans="1:96" s="27" customFormat="1" ht="11.4">
      <c r="B48" s="28" t="s">
        <v>115</v>
      </c>
      <c r="C48" s="29"/>
      <c r="D48" s="29">
        <v>29.71</v>
      </c>
      <c r="E48" s="29">
        <v>11.34</v>
      </c>
      <c r="F48" s="29">
        <v>30.49</v>
      </c>
      <c r="G48" s="29">
        <v>14.77</v>
      </c>
      <c r="H48" s="29">
        <v>138.47999999999999</v>
      </c>
      <c r="I48" s="29">
        <v>926.26</v>
      </c>
      <c r="J48" s="30">
        <v>12.3</v>
      </c>
      <c r="K48" s="30">
        <v>8.3699999999999992</v>
      </c>
      <c r="L48" s="30">
        <v>0</v>
      </c>
      <c r="M48" s="30">
        <v>0</v>
      </c>
      <c r="N48" s="30">
        <v>32</v>
      </c>
      <c r="O48" s="30">
        <v>92.43</v>
      </c>
      <c r="P48" s="30">
        <v>14.05</v>
      </c>
      <c r="Q48" s="30">
        <v>0</v>
      </c>
      <c r="R48" s="30">
        <v>0</v>
      </c>
      <c r="S48" s="30">
        <v>1.46</v>
      </c>
      <c r="T48" s="30">
        <v>10.050000000000001</v>
      </c>
      <c r="U48" s="30">
        <v>1677.61</v>
      </c>
      <c r="V48" s="30">
        <v>1442.48</v>
      </c>
      <c r="W48" s="30">
        <v>136.19999999999999</v>
      </c>
      <c r="X48" s="30">
        <v>113.89</v>
      </c>
      <c r="Y48" s="30">
        <v>390.8</v>
      </c>
      <c r="Z48" s="30">
        <v>7.12</v>
      </c>
      <c r="AA48" s="30">
        <v>38.119999999999997</v>
      </c>
      <c r="AB48" s="30">
        <v>2407.29</v>
      </c>
      <c r="AC48" s="30">
        <v>536.65</v>
      </c>
      <c r="AD48" s="30">
        <v>9.11</v>
      </c>
      <c r="AE48" s="30">
        <v>0.33</v>
      </c>
      <c r="AF48" s="30">
        <v>0.28999999999999998</v>
      </c>
      <c r="AG48" s="30">
        <v>5.48</v>
      </c>
      <c r="AH48" s="30">
        <v>11.95</v>
      </c>
      <c r="AI48" s="30">
        <v>14.22</v>
      </c>
      <c r="AJ48" s="30">
        <v>0</v>
      </c>
      <c r="AK48" s="30">
        <v>1243.29</v>
      </c>
      <c r="AL48" s="30">
        <v>1057.76</v>
      </c>
      <c r="AM48" s="30">
        <v>2027.57</v>
      </c>
      <c r="AN48" s="30">
        <v>1500.21</v>
      </c>
      <c r="AO48" s="30">
        <v>509.41</v>
      </c>
      <c r="AP48" s="30">
        <v>984.38</v>
      </c>
      <c r="AQ48" s="30">
        <v>302.02</v>
      </c>
      <c r="AR48" s="30">
        <v>1236.96</v>
      </c>
      <c r="AS48" s="30">
        <v>1241.3800000000001</v>
      </c>
      <c r="AT48" s="30">
        <v>1391.42</v>
      </c>
      <c r="AU48" s="30">
        <v>2008.6</v>
      </c>
      <c r="AV48" s="30">
        <v>737.04</v>
      </c>
      <c r="AW48" s="30">
        <v>1142.05</v>
      </c>
      <c r="AX48" s="30">
        <v>6014.1</v>
      </c>
      <c r="AY48" s="30">
        <v>175.49</v>
      </c>
      <c r="AZ48" s="30">
        <v>1667.96</v>
      </c>
      <c r="BA48" s="30">
        <v>1176.73</v>
      </c>
      <c r="BB48" s="30">
        <v>826.66</v>
      </c>
      <c r="BC48" s="30">
        <v>446.02</v>
      </c>
      <c r="BD48" s="30">
        <v>0.27</v>
      </c>
      <c r="BE48" s="30">
        <v>0.12</v>
      </c>
      <c r="BF48" s="30">
        <v>7.0000000000000007E-2</v>
      </c>
      <c r="BG48" s="30">
        <v>0.15</v>
      </c>
      <c r="BH48" s="30">
        <v>0.17</v>
      </c>
      <c r="BI48" s="30">
        <v>0.81</v>
      </c>
      <c r="BJ48" s="30">
        <v>0</v>
      </c>
      <c r="BK48" s="30">
        <v>3.2</v>
      </c>
      <c r="BL48" s="30">
        <v>0</v>
      </c>
      <c r="BM48" s="30">
        <v>1.17</v>
      </c>
      <c r="BN48" s="30">
        <v>0.04</v>
      </c>
      <c r="BO48" s="30">
        <v>0.08</v>
      </c>
      <c r="BP48" s="30">
        <v>0</v>
      </c>
      <c r="BQ48" s="30">
        <v>0.16</v>
      </c>
      <c r="BR48" s="30">
        <v>0.25</v>
      </c>
      <c r="BS48" s="30">
        <v>4.67</v>
      </c>
      <c r="BT48" s="30">
        <v>0</v>
      </c>
      <c r="BU48" s="30">
        <v>0</v>
      </c>
      <c r="BV48" s="30">
        <v>8.16</v>
      </c>
      <c r="BW48" s="30">
        <v>0.05</v>
      </c>
      <c r="BX48" s="30">
        <v>0</v>
      </c>
      <c r="BY48" s="30">
        <v>0</v>
      </c>
      <c r="BZ48" s="30">
        <v>0</v>
      </c>
      <c r="CA48" s="30">
        <v>0</v>
      </c>
      <c r="CB48" s="30">
        <v>744.32</v>
      </c>
      <c r="CC48" s="29">
        <f>SUM($CC$39:$CC$47)</f>
        <v>98.28</v>
      </c>
      <c r="CD48" s="27">
        <f>$I$48/$I$53*100</f>
        <v>28.026105979140638</v>
      </c>
      <c r="CE48" s="27">
        <v>439.34</v>
      </c>
      <c r="CG48" s="27">
        <v>119.28</v>
      </c>
      <c r="CH48" s="27">
        <v>67.7</v>
      </c>
      <c r="CI48" s="27">
        <v>93.49</v>
      </c>
      <c r="CJ48" s="27">
        <v>3517.92</v>
      </c>
      <c r="CK48" s="27">
        <v>1596.01</v>
      </c>
      <c r="CL48" s="27">
        <v>2556.96</v>
      </c>
      <c r="CM48" s="27">
        <v>83.36</v>
      </c>
      <c r="CN48" s="27">
        <v>48.27</v>
      </c>
      <c r="CO48" s="27">
        <v>65.88</v>
      </c>
      <c r="CP48" s="27">
        <v>6.4</v>
      </c>
      <c r="CQ48" s="27">
        <v>3.3</v>
      </c>
    </row>
    <row r="49" spans="1:96">
      <c r="B49" s="18" t="s">
        <v>116</v>
      </c>
      <c r="C49" s="16"/>
      <c r="D49" s="16"/>
      <c r="E49" s="16"/>
      <c r="F49" s="16"/>
      <c r="G49" s="16"/>
      <c r="H49" s="16"/>
      <c r="I49" s="16"/>
    </row>
    <row r="50" spans="1:96" s="23" customFormat="1">
      <c r="A50" s="23" t="str">
        <f>"648"</f>
        <v>648</v>
      </c>
      <c r="B50" s="24" t="s">
        <v>109</v>
      </c>
      <c r="C50" s="25" t="str">
        <f>"200"</f>
        <v>200</v>
      </c>
      <c r="D50" s="25">
        <v>7.0000000000000007E-2</v>
      </c>
      <c r="E50" s="25">
        <v>0</v>
      </c>
      <c r="F50" s="25">
        <v>0</v>
      </c>
      <c r="G50" s="25">
        <v>0</v>
      </c>
      <c r="H50" s="25">
        <v>4.54</v>
      </c>
      <c r="I50" s="25">
        <v>17.526140000000002</v>
      </c>
      <c r="J50" s="26">
        <v>0</v>
      </c>
      <c r="K50" s="26">
        <v>0</v>
      </c>
      <c r="L50" s="26">
        <v>0</v>
      </c>
      <c r="M50" s="26">
        <v>0</v>
      </c>
      <c r="N50" s="26">
        <v>4.54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0.01</v>
      </c>
      <c r="U50" s="26">
        <v>0.05</v>
      </c>
      <c r="V50" s="26">
        <v>0.13</v>
      </c>
      <c r="W50" s="26">
        <v>0.13</v>
      </c>
      <c r="X50" s="26">
        <v>0</v>
      </c>
      <c r="Y50" s="26">
        <v>0</v>
      </c>
      <c r="Z50" s="26">
        <v>0.01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0.09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190.01</v>
      </c>
      <c r="CC50" s="25">
        <v>3.77</v>
      </c>
      <c r="CE50" s="23">
        <v>0</v>
      </c>
      <c r="CG50" s="23">
        <v>0</v>
      </c>
      <c r="CH50" s="23">
        <v>0</v>
      </c>
      <c r="CI50" s="23">
        <v>0</v>
      </c>
      <c r="CJ50" s="23">
        <v>0</v>
      </c>
      <c r="CK50" s="23">
        <v>0</v>
      </c>
      <c r="CL50" s="23">
        <v>0</v>
      </c>
      <c r="CM50" s="23">
        <v>0</v>
      </c>
      <c r="CN50" s="23">
        <v>0</v>
      </c>
      <c r="CO50" s="23">
        <v>0</v>
      </c>
      <c r="CP50" s="23">
        <v>5</v>
      </c>
      <c r="CQ50" s="23">
        <v>0</v>
      </c>
      <c r="CR50" s="23">
        <v>2.2799999999999998</v>
      </c>
    </row>
    <row r="51" spans="1:96" s="19" customFormat="1">
      <c r="A51" s="19" t="str">
        <f>"16"</f>
        <v>16</v>
      </c>
      <c r="B51" s="20" t="s">
        <v>110</v>
      </c>
      <c r="C51" s="21" t="str">
        <f>"50"</f>
        <v>50</v>
      </c>
      <c r="D51" s="21">
        <v>12</v>
      </c>
      <c r="E51" s="21">
        <v>0</v>
      </c>
      <c r="F51" s="21">
        <v>0.75</v>
      </c>
      <c r="G51" s="21">
        <v>0</v>
      </c>
      <c r="H51" s="21">
        <v>23.15</v>
      </c>
      <c r="I51" s="21">
        <v>149.22999999999999</v>
      </c>
      <c r="J51" s="22">
        <v>0.25</v>
      </c>
      <c r="K51" s="22">
        <v>0</v>
      </c>
      <c r="L51" s="22">
        <v>0</v>
      </c>
      <c r="M51" s="22">
        <v>0</v>
      </c>
      <c r="N51" s="22">
        <v>1.45</v>
      </c>
      <c r="O51" s="22">
        <v>21.7</v>
      </c>
      <c r="P51" s="22">
        <v>0</v>
      </c>
      <c r="Q51" s="22">
        <v>0</v>
      </c>
      <c r="R51" s="22">
        <v>0</v>
      </c>
      <c r="S51" s="22">
        <v>0</v>
      </c>
      <c r="T51" s="22">
        <v>1.35</v>
      </c>
      <c r="U51" s="22">
        <v>27.5</v>
      </c>
      <c r="V51" s="22">
        <v>336</v>
      </c>
      <c r="W51" s="22">
        <v>41.5</v>
      </c>
      <c r="X51" s="22">
        <v>40</v>
      </c>
      <c r="Y51" s="22">
        <v>195</v>
      </c>
      <c r="Z51" s="22">
        <v>5.9</v>
      </c>
      <c r="AA51" s="22">
        <v>0</v>
      </c>
      <c r="AB51" s="22">
        <v>15</v>
      </c>
      <c r="AC51" s="22">
        <v>2.5</v>
      </c>
      <c r="AD51" s="22">
        <v>0.25</v>
      </c>
      <c r="AE51" s="22">
        <v>0.25</v>
      </c>
      <c r="AF51" s="22">
        <v>0.11</v>
      </c>
      <c r="AG51" s="22">
        <v>0.9</v>
      </c>
      <c r="AH51" s="22">
        <v>27.5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7</v>
      </c>
      <c r="CC51" s="21">
        <v>7.85</v>
      </c>
      <c r="CE51" s="19">
        <v>2.5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6.54</v>
      </c>
    </row>
    <row r="52" spans="1:96" s="27" customFormat="1" ht="11.4">
      <c r="B52" s="28" t="s">
        <v>117</v>
      </c>
      <c r="C52" s="29"/>
      <c r="D52" s="29">
        <v>12.07</v>
      </c>
      <c r="E52" s="29">
        <v>0</v>
      </c>
      <c r="F52" s="29">
        <v>0.75</v>
      </c>
      <c r="G52" s="29">
        <v>0</v>
      </c>
      <c r="H52" s="29">
        <v>27.69</v>
      </c>
      <c r="I52" s="29">
        <v>166.76</v>
      </c>
      <c r="J52" s="30">
        <v>0.25</v>
      </c>
      <c r="K52" s="30">
        <v>0</v>
      </c>
      <c r="L52" s="30">
        <v>0</v>
      </c>
      <c r="M52" s="30">
        <v>0</v>
      </c>
      <c r="N52" s="30">
        <v>5.99</v>
      </c>
      <c r="O52" s="30">
        <v>21.7</v>
      </c>
      <c r="P52" s="30">
        <v>0</v>
      </c>
      <c r="Q52" s="30">
        <v>0</v>
      </c>
      <c r="R52" s="30">
        <v>0</v>
      </c>
      <c r="S52" s="30">
        <v>0</v>
      </c>
      <c r="T52" s="30">
        <v>1.36</v>
      </c>
      <c r="U52" s="30">
        <v>27.55</v>
      </c>
      <c r="V52" s="30">
        <v>336.13</v>
      </c>
      <c r="W52" s="30">
        <v>41.63</v>
      </c>
      <c r="X52" s="30">
        <v>40</v>
      </c>
      <c r="Y52" s="30">
        <v>195</v>
      </c>
      <c r="Z52" s="30">
        <v>5.91</v>
      </c>
      <c r="AA52" s="30">
        <v>0</v>
      </c>
      <c r="AB52" s="30">
        <v>15</v>
      </c>
      <c r="AC52" s="30">
        <v>2.5</v>
      </c>
      <c r="AD52" s="30">
        <v>0.25</v>
      </c>
      <c r="AE52" s="30">
        <v>0.25</v>
      </c>
      <c r="AF52" s="30">
        <v>0.11</v>
      </c>
      <c r="AG52" s="30">
        <v>0.9</v>
      </c>
      <c r="AH52" s="30">
        <v>27.5</v>
      </c>
      <c r="AI52" s="30">
        <v>0.09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0">
        <v>0</v>
      </c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0</v>
      </c>
      <c r="BK52" s="30">
        <v>0</v>
      </c>
      <c r="BL52" s="30">
        <v>0</v>
      </c>
      <c r="BM52" s="30">
        <v>0</v>
      </c>
      <c r="BN52" s="30">
        <v>0</v>
      </c>
      <c r="BO52" s="30">
        <v>0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0">
        <v>0</v>
      </c>
      <c r="BX52" s="30">
        <v>0</v>
      </c>
      <c r="BY52" s="30">
        <v>0</v>
      </c>
      <c r="BZ52" s="30">
        <v>0</v>
      </c>
      <c r="CA52" s="30">
        <v>0</v>
      </c>
      <c r="CB52" s="30">
        <v>197.01</v>
      </c>
      <c r="CC52" s="29">
        <f>SUM($CC$49:$CC$51)</f>
        <v>11.62</v>
      </c>
      <c r="CD52" s="27">
        <f>$I$52/$I$53*100</f>
        <v>5.0457036178626868</v>
      </c>
      <c r="CE52" s="27">
        <v>2.5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5</v>
      </c>
      <c r="CQ52" s="27">
        <v>0</v>
      </c>
    </row>
    <row r="53" spans="1:96" s="27" customFormat="1" ht="11.4" hidden="1">
      <c r="B53" s="28" t="s">
        <v>118</v>
      </c>
      <c r="C53" s="29"/>
      <c r="D53" s="29">
        <v>141.36000000000001</v>
      </c>
      <c r="E53" s="29">
        <v>69.56</v>
      </c>
      <c r="F53" s="29">
        <v>98.9</v>
      </c>
      <c r="G53" s="29">
        <v>31.29</v>
      </c>
      <c r="H53" s="29">
        <v>473.89</v>
      </c>
      <c r="I53" s="29">
        <v>3304.99</v>
      </c>
      <c r="J53" s="30">
        <v>48.23</v>
      </c>
      <c r="K53" s="30">
        <v>15.72</v>
      </c>
      <c r="L53" s="30">
        <v>0</v>
      </c>
      <c r="M53" s="30">
        <v>0</v>
      </c>
      <c r="N53" s="30">
        <v>152.9</v>
      </c>
      <c r="O53" s="30">
        <v>289.81</v>
      </c>
      <c r="P53" s="30">
        <v>31.18</v>
      </c>
      <c r="Q53" s="30">
        <v>0</v>
      </c>
      <c r="R53" s="30">
        <v>0</v>
      </c>
      <c r="S53" s="30">
        <v>5.95</v>
      </c>
      <c r="T53" s="30">
        <v>31.34</v>
      </c>
      <c r="U53" s="30">
        <v>4295.13</v>
      </c>
      <c r="V53" s="30">
        <v>4353.82</v>
      </c>
      <c r="W53" s="30">
        <v>1140.44</v>
      </c>
      <c r="X53" s="30">
        <v>466.62</v>
      </c>
      <c r="Y53" s="30">
        <v>2031.2</v>
      </c>
      <c r="Z53" s="30">
        <v>29.56</v>
      </c>
      <c r="AA53" s="30">
        <v>267.7</v>
      </c>
      <c r="AB53" s="30">
        <v>4675.66</v>
      </c>
      <c r="AC53" s="30">
        <v>1276.78</v>
      </c>
      <c r="AD53" s="30">
        <v>18.420000000000002</v>
      </c>
      <c r="AE53" s="30">
        <v>1.49</v>
      </c>
      <c r="AF53" s="30">
        <v>1.84</v>
      </c>
      <c r="AG53" s="30">
        <v>14.14</v>
      </c>
      <c r="AH53" s="30">
        <v>92.53</v>
      </c>
      <c r="AI53" s="30">
        <v>28.37</v>
      </c>
      <c r="AJ53" s="30">
        <v>0</v>
      </c>
      <c r="AK53" s="30">
        <v>5249.78</v>
      </c>
      <c r="AL53" s="30">
        <v>4543.16</v>
      </c>
      <c r="AM53" s="30">
        <v>8787.66</v>
      </c>
      <c r="AN53" s="30">
        <v>6085.15</v>
      </c>
      <c r="AO53" s="30">
        <v>2294.9899999999998</v>
      </c>
      <c r="AP53" s="30">
        <v>4088.6</v>
      </c>
      <c r="AQ53" s="30">
        <v>1335.58</v>
      </c>
      <c r="AR53" s="30">
        <v>5068.3500000000004</v>
      </c>
      <c r="AS53" s="30">
        <v>3331.52</v>
      </c>
      <c r="AT53" s="30">
        <v>3306.17</v>
      </c>
      <c r="AU53" s="30">
        <v>4687.25</v>
      </c>
      <c r="AV53" s="30">
        <v>2634.44</v>
      </c>
      <c r="AW53" s="30">
        <v>2635.26</v>
      </c>
      <c r="AX53" s="30">
        <v>15082.95</v>
      </c>
      <c r="AY53" s="30">
        <v>334.61</v>
      </c>
      <c r="AZ53" s="30">
        <v>4505.57</v>
      </c>
      <c r="BA53" s="30">
        <v>3124.69</v>
      </c>
      <c r="BB53" s="30">
        <v>4383.8500000000004</v>
      </c>
      <c r="BC53" s="30">
        <v>1334.55</v>
      </c>
      <c r="BD53" s="30">
        <v>0.7</v>
      </c>
      <c r="BE53" s="30">
        <v>0.32</v>
      </c>
      <c r="BF53" s="30">
        <v>0.17</v>
      </c>
      <c r="BG53" s="30">
        <v>0.39</v>
      </c>
      <c r="BH53" s="30">
        <v>0.45</v>
      </c>
      <c r="BI53" s="30">
        <v>2.08</v>
      </c>
      <c r="BJ53" s="30">
        <v>0</v>
      </c>
      <c r="BK53" s="30">
        <v>7.73</v>
      </c>
      <c r="BL53" s="30">
        <v>0</v>
      </c>
      <c r="BM53" s="30">
        <v>2.71</v>
      </c>
      <c r="BN53" s="30">
        <v>0.08</v>
      </c>
      <c r="BO53" s="30">
        <v>0.14000000000000001</v>
      </c>
      <c r="BP53" s="30">
        <v>0</v>
      </c>
      <c r="BQ53" s="30">
        <v>0.4</v>
      </c>
      <c r="BR53" s="30">
        <v>0.64</v>
      </c>
      <c r="BS53" s="30">
        <v>11.33</v>
      </c>
      <c r="BT53" s="30">
        <v>0</v>
      </c>
      <c r="BU53" s="30">
        <v>0</v>
      </c>
      <c r="BV53" s="30">
        <v>16.52</v>
      </c>
      <c r="BW53" s="30">
        <v>0.14000000000000001</v>
      </c>
      <c r="BX53" s="30">
        <v>0.03</v>
      </c>
      <c r="BY53" s="30">
        <v>0</v>
      </c>
      <c r="BZ53" s="30">
        <v>0</v>
      </c>
      <c r="CA53" s="30">
        <v>0</v>
      </c>
      <c r="CB53" s="30">
        <v>2637.5</v>
      </c>
      <c r="CC53" s="29">
        <v>374</v>
      </c>
      <c r="CE53" s="27">
        <v>1046.98</v>
      </c>
      <c r="CG53" s="27">
        <v>396.19</v>
      </c>
      <c r="CH53" s="27">
        <v>226.02</v>
      </c>
      <c r="CI53" s="27">
        <v>311.10000000000002</v>
      </c>
      <c r="CJ53" s="27">
        <v>15190.56</v>
      </c>
      <c r="CK53" s="27">
        <v>7231.03</v>
      </c>
      <c r="CL53" s="27">
        <v>11210.8</v>
      </c>
      <c r="CM53" s="27">
        <v>289.27999999999997</v>
      </c>
      <c r="CN53" s="27">
        <v>178.39</v>
      </c>
      <c r="CO53" s="27">
        <v>233.97</v>
      </c>
      <c r="CP53" s="27">
        <v>62.92</v>
      </c>
      <c r="CQ53" s="27">
        <v>8.48</v>
      </c>
    </row>
    <row r="54" spans="1:96" hidden="1">
      <c r="C54" s="16"/>
      <c r="D54" s="16"/>
      <c r="E54" s="16"/>
      <c r="F54" s="16"/>
      <c r="G54" s="16"/>
      <c r="H54" s="16"/>
      <c r="I54" s="16"/>
    </row>
    <row r="55" spans="1:96" hidden="1">
      <c r="B55" s="14" t="s">
        <v>119</v>
      </c>
      <c r="C55" s="16"/>
      <c r="D55" s="16">
        <v>18</v>
      </c>
      <c r="E55" s="16"/>
      <c r="F55" s="16">
        <v>28</v>
      </c>
      <c r="G55" s="16"/>
      <c r="H55" s="16">
        <v>55</v>
      </c>
      <c r="I55" s="16"/>
    </row>
    <row r="56" spans="1:96" hidden="1">
      <c r="C56" s="16"/>
      <c r="D56" s="16"/>
      <c r="E56" s="16"/>
      <c r="F56" s="16"/>
      <c r="G56" s="16"/>
      <c r="H56" s="16"/>
      <c r="I56" s="16"/>
    </row>
    <row r="57" spans="1:96">
      <c r="A57" s="81" t="s">
        <v>154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A57:CC57"/>
    <mergeCell ref="A31:XFD31"/>
    <mergeCell ref="C8:C9"/>
    <mergeCell ref="D8:E8"/>
    <mergeCell ref="CC8:CC9"/>
    <mergeCell ref="W8:Z8"/>
    <mergeCell ref="AA8:AI8"/>
    <mergeCell ref="CR8:CR9"/>
    <mergeCell ref="F8:G8"/>
    <mergeCell ref="H8:H9"/>
    <mergeCell ref="G1:CC1"/>
    <mergeCell ref="I8:I9"/>
    <mergeCell ref="A2:I2"/>
    <mergeCell ref="A8:A9"/>
    <mergeCell ref="B8:B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9" sqref="D19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121</v>
      </c>
      <c r="B1" s="84" t="s">
        <v>122</v>
      </c>
      <c r="C1" s="85"/>
      <c r="D1" s="86"/>
      <c r="E1" s="32" t="s">
        <v>123</v>
      </c>
      <c r="F1" s="33"/>
      <c r="I1" s="32" t="s">
        <v>124</v>
      </c>
      <c r="J1" s="34"/>
    </row>
    <row r="2" spans="1:10" ht="7.5" customHeight="1" thickBot="1"/>
    <row r="3" spans="1:10" ht="15" thickBot="1">
      <c r="A3" s="35" t="s">
        <v>125</v>
      </c>
      <c r="B3" s="36" t="s">
        <v>126</v>
      </c>
      <c r="C3" s="36" t="s">
        <v>127</v>
      </c>
      <c r="D3" s="36" t="s">
        <v>128</v>
      </c>
      <c r="E3" s="36" t="s">
        <v>6</v>
      </c>
      <c r="F3" s="36" t="s">
        <v>129</v>
      </c>
      <c r="G3" s="36" t="s">
        <v>130</v>
      </c>
      <c r="H3" s="36" t="s">
        <v>131</v>
      </c>
      <c r="I3" s="36" t="s">
        <v>132</v>
      </c>
      <c r="J3" s="37" t="s">
        <v>133</v>
      </c>
    </row>
    <row r="4" spans="1:10">
      <c r="A4" s="38" t="s">
        <v>134</v>
      </c>
      <c r="B4" s="39" t="s">
        <v>135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136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137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138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139</v>
      </c>
      <c r="B15" s="64" t="s">
        <v>138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140</v>
      </c>
      <c r="B18" s="46" t="s">
        <v>141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142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143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144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145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146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147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108</v>
      </c>
      <c r="B29" s="64" t="s">
        <v>148</v>
      </c>
      <c r="C29" s="72" t="s">
        <v>152</v>
      </c>
      <c r="D29" s="41" t="s">
        <v>109</v>
      </c>
      <c r="E29" s="42">
        <v>200</v>
      </c>
      <c r="F29" s="43">
        <v>3.77</v>
      </c>
      <c r="G29" s="42">
        <v>17.526140000000002</v>
      </c>
      <c r="H29" s="42">
        <v>7.0000000000000007E-2</v>
      </c>
      <c r="I29" s="42">
        <v>0</v>
      </c>
      <c r="J29" s="44">
        <v>4.54</v>
      </c>
    </row>
    <row r="30" spans="1:10" hidden="1">
      <c r="A30" s="45"/>
      <c r="B30" s="70" t="s">
        <v>145</v>
      </c>
      <c r="C30" s="73" t="s">
        <v>153</v>
      </c>
      <c r="D30" s="53" t="s">
        <v>110</v>
      </c>
      <c r="E30" s="54">
        <v>50</v>
      </c>
      <c r="F30" s="55">
        <v>7.85</v>
      </c>
      <c r="G30" s="54">
        <v>149.22999999999999</v>
      </c>
      <c r="H30" s="54">
        <v>12</v>
      </c>
      <c r="I30" s="54">
        <v>0.75</v>
      </c>
      <c r="J30" s="56">
        <v>23.15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149</v>
      </c>
      <c r="B33" s="39" t="s">
        <v>135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144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145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137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150</v>
      </c>
      <c r="B39" s="64" t="s">
        <v>151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148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145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138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44946.344675925924</v>
      </c>
      <c r="C1">
        <f>YEAR(Дата_Сост)</f>
        <v>2023</v>
      </c>
      <c r="D1">
        <f>MONTH(Дата_Сост)</f>
        <v>1</v>
      </c>
      <c r="E1">
        <f>DAY(Дата_Сост)</f>
        <v>20</v>
      </c>
    </row>
    <row r="2" spans="1:5">
      <c r="A2" t="s">
        <v>82</v>
      </c>
      <c r="B2" s="2">
        <v>44935.460231481484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27</v>
      </c>
    </row>
    <row r="6" spans="1:5">
      <c r="B6" s="3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20.01.2023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2023-01-10T09:15:41Z</dcterms:modified>
</cp:coreProperties>
</file>