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0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'10.04.2023'!$A$3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CD52" i="1"/>
  <c r="CD48"/>
  <c r="CD39"/>
  <c r="CD30"/>
  <c r="CD26"/>
  <c r="CD17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CC39"/>
  <c r="A38"/>
  <c r="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CC17"/>
  <c r="A16"/>
  <c r="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<sst xmlns="http://schemas.openxmlformats.org/spreadsheetml/2006/main" count="187" uniqueCount="157">
  <si>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</si>
  <si>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</si>
  <si>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</si>
  <si>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</si>
  <si>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</si>
  <si>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</si>
  <si>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</si>
  <si>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</si>
  <si>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</si>
  <si>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</si>
  <si>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</si>
  <si>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</si>
  <si>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</si>
  <si>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</si>
  <si>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</si>
  <si>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</si>
  <si>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</si>
  <si>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</si>
  <si>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</si>
  <si>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</si>
  <si>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</si>
  <si>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</si>
  <si>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</si>
  <si>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</si>
  <si>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</si>
  <si>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</si>
  <si>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</si>
  <si>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</si>
  <si>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</si>
  <si>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</si>
  <si>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</si>
  <si>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</si>
  <si>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</si>
  <si>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</si>
  <si>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</si>
  <si>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</si>
  <si>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</si>
  <si>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</si>
  <si>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</si>
  <si>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</si>
  <si>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</si>
  <si>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</si>
  <si>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</si>
  <si>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</si>
  <si>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</si>
  <si>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</si>
  <si>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</si>
  <si>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</si>
  <si>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</si>
  <si>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</si>
  <si>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</si>
  <si>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</si>
  <si>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</si>
  <si>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</si>
  <si>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</si>
  <si>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</si>
  <si>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</si>
  <si>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</si>
  <si>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</si>
  <si>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</si>
  <si>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</si>
  <si>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</si>
  <si>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</si>
  <si>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</si>
  <si>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</si>
  <si>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</si>
  <si>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</si>
  <si>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</si>
  <si>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</si>
  <si>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</si>
  <si>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</si>
  <si>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</si>
  <si>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</si>
  <si>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</si>
  <si>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</si>
  <si>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</si>
  <si>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</si>
  <si>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</si>
  <si>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</si>
  <si>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</si>
  <si>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</si>
  <si>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</si>
  <si>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</si>
  <si>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</si>
  <si>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</si>
  <si>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</si>
  <si>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</si>
  <si>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</si>
  <si>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</si>
  <si>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</si>
  <si>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</si>
  <si>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</si>
  <si>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</si>
  <si>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молочная ассорти (пшенично-кукурузная) с маслом сливочным</t>
  </si>
  <si>
    <t>Яйцо отварное</t>
  </si>
  <si>
    <t>Масло сливочное</t>
  </si>
  <si>
    <t>Хлеб пшеничный</t>
  </si>
  <si>
    <t>Вафли мягкие "Яшкино" ин/уп.</t>
  </si>
  <si>
    <t>Чай с лимоном (вариант 4)</t>
  </si>
  <si>
    <t>Итого за 'Завтрак с 7 до 11 лет'</t>
  </si>
  <si>
    <t>Обед  с 7 до 11 лет</t>
  </si>
  <si>
    <t>Салат из белокочанной капусты с кукурузой, луком и растительным маслом</t>
  </si>
  <si>
    <t>Рассольник с крупой и сметаной</t>
  </si>
  <si>
    <t>Каша гречневая рассыпчатая с маслом</t>
  </si>
  <si>
    <t>Мясо кур отварное в соусе с зеленью</t>
  </si>
  <si>
    <t>Хлеб ржаной</t>
  </si>
  <si>
    <t>Компот из свежих плодов</t>
  </si>
  <si>
    <t>Итого за 'Обед  с 7 до 11 лет'</t>
  </si>
  <si>
    <t>Полдник</t>
  </si>
  <si>
    <t>Сок</t>
  </si>
  <si>
    <t>Яблоки</t>
  </si>
  <si>
    <t>Итого за 'Полдник'</t>
  </si>
  <si>
    <t>Завтрак с 12 и старше</t>
  </si>
  <si>
    <t>Чай (вариант 1)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</si>
  <si>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</si>
  <si>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</si>
  <si>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</si>
  <si>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</si>
  <si>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</si>
  <si>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</si>
  <si>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</si>
  <si>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10.04.2023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</si>
  <si>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</si>
  <si>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</si>
  <si>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</si>
  <si>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</si>
  <si>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</si>
  <si>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</si>
  <si>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</si>
  <si>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</si>
  <si>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</si>
  <si>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</si>
  <si>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</si>
  <si>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</si>
  <si>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</si>
  <si>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</si>
  <si>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</si>
  <si>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</si>
  <si>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</si>
  <si>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</si>
  <si>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</si>
  <si>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</si>
  <si>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</si>
  <si>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</si>
  <si>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</si>
  <si>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</si>
  <si>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</si>
  <si>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</si>
  <si>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</si>
  <si>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</si>
  <si>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</si>
  <si>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</si>
  <si>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</si>
  <si>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</si>
  <si>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</si>
  <si>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7 до 11 лет     174,00</t>
  </si>
  <si>
    <t>Итого сумма с 12 и старше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</si>
</sst>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36" workbookViewId="0">
      <selection activeCell="F60" sqref="F60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10.4.2023г.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"10 апреля 2023 г."</f>
        <v>10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"20/4"</f>
        <v>20/4</v>
      </c>
      <c r="B11" s="24" t="s">
        <v>93</v>
      </c>
      <c r="C11" s="25" t="str">
        <f>"200"</f>
        <v>200</v>
      </c>
      <c r="D11" s="25">
        <v>3.16</v>
      </c>
      <c r="E11" s="25">
        <v>3</v>
      </c>
      <c r="F11" s="25">
        <v>6.19</v>
      </c>
      <c r="G11" s="25">
        <v>0</v>
      </c>
      <c r="H11" s="25">
        <v>10.85</v>
      </c>
      <c r="I11" s="25">
        <v>109.165114</v>
      </c>
      <c r="J11" s="26">
        <v>4.4000000000000004</v>
      </c>
      <c r="K11" s="26">
        <v>0.11</v>
      </c>
      <c r="L11" s="26">
        <v>0</v>
      </c>
      <c r="M11" s="26">
        <v>0</v>
      </c>
      <c r="N11" s="26">
        <v>10.43</v>
      </c>
      <c r="O11" s="26">
        <v>0</v>
      </c>
      <c r="P11" s="26">
        <v>0.42</v>
      </c>
      <c r="Q11" s="26">
        <v>0</v>
      </c>
      <c r="R11" s="26">
        <v>0</v>
      </c>
      <c r="S11" s="26">
        <v>0.1</v>
      </c>
      <c r="T11" s="26">
        <v>2.0499999999999998</v>
      </c>
      <c r="U11" s="26">
        <v>440.7</v>
      </c>
      <c r="V11" s="26">
        <v>184.46</v>
      </c>
      <c r="W11" s="26">
        <v>124.55</v>
      </c>
      <c r="X11" s="26">
        <v>15.49</v>
      </c>
      <c r="Y11" s="26">
        <v>88.22</v>
      </c>
      <c r="Z11" s="26">
        <v>0.19</v>
      </c>
      <c r="AA11" s="26">
        <v>24.24</v>
      </c>
      <c r="AB11" s="26">
        <v>20.16</v>
      </c>
      <c r="AC11" s="26">
        <v>44.94</v>
      </c>
      <c r="AD11" s="26">
        <v>0.05</v>
      </c>
      <c r="AE11" s="26">
        <v>0.03</v>
      </c>
      <c r="AF11" s="26">
        <v>0.14000000000000001</v>
      </c>
      <c r="AG11" s="26">
        <v>0.17</v>
      </c>
      <c r="AH11" s="26">
        <v>0.83</v>
      </c>
      <c r="AI11" s="26">
        <v>3.37</v>
      </c>
      <c r="AJ11" s="26">
        <v>0</v>
      </c>
      <c r="AK11" s="26">
        <v>158.27000000000001</v>
      </c>
      <c r="AL11" s="26">
        <v>156.30000000000001</v>
      </c>
      <c r="AM11" s="26">
        <v>268.20999999999998</v>
      </c>
      <c r="AN11" s="26">
        <v>214.98</v>
      </c>
      <c r="AO11" s="26">
        <v>71.75</v>
      </c>
      <c r="AP11" s="26">
        <v>126.86</v>
      </c>
      <c r="AQ11" s="26">
        <v>43.25</v>
      </c>
      <c r="AR11" s="26">
        <v>141.96</v>
      </c>
      <c r="AS11" s="26">
        <v>1.7</v>
      </c>
      <c r="AT11" s="26">
        <v>1.23</v>
      </c>
      <c r="AU11" s="26">
        <v>2.69</v>
      </c>
      <c r="AV11" s="26">
        <v>1.65</v>
      </c>
      <c r="AW11" s="26">
        <v>1.1299999999999999</v>
      </c>
      <c r="AX11" s="26">
        <v>6.71</v>
      </c>
      <c r="AY11" s="26">
        <v>0</v>
      </c>
      <c r="AZ11" s="26">
        <v>2.2599999999999998</v>
      </c>
      <c r="BA11" s="26">
        <v>2.54</v>
      </c>
      <c r="BB11" s="26">
        <v>178.4</v>
      </c>
      <c r="BC11" s="26">
        <v>25.4</v>
      </c>
      <c r="BD11" s="26">
        <v>0.12</v>
      </c>
      <c r="BE11" s="26">
        <v>0.05</v>
      </c>
      <c r="BF11" s="26">
        <v>0.03</v>
      </c>
      <c r="BG11" s="26">
        <v>7.0000000000000007E-2</v>
      </c>
      <c r="BH11" s="26">
        <v>0.08</v>
      </c>
      <c r="BI11" s="26">
        <v>0.35</v>
      </c>
      <c r="BJ11" s="26">
        <v>0</v>
      </c>
      <c r="BK11" s="26">
        <v>0.98</v>
      </c>
      <c r="BL11" s="26">
        <v>0</v>
      </c>
      <c r="BM11" s="26">
        <v>0.3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0.8</v>
      </c>
      <c r="BT11" s="26">
        <v>0</v>
      </c>
      <c r="BU11" s="26">
        <v>0</v>
      </c>
      <c r="BV11" s="26">
        <v>0.05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188.57</v>
      </c>
      <c r="CC11" s="25">
        <v>18.41</v>
      </c>
      <c r="CE11" s="23">
        <v>27.6</v>
      </c>
      <c r="CG11" s="23">
        <v>12.91</v>
      </c>
      <c r="CH11" s="23">
        <v>6.09</v>
      </c>
      <c r="CI11" s="23">
        <v>9.5</v>
      </c>
      <c r="CJ11" s="23">
        <v>195.58</v>
      </c>
      <c r="CK11" s="23">
        <v>72.260000000000005</v>
      </c>
      <c r="CL11" s="23">
        <v>133.91999999999999</v>
      </c>
      <c r="CM11" s="23">
        <v>8.18</v>
      </c>
      <c r="CN11" s="23">
        <v>3.94</v>
      </c>
      <c r="CO11" s="23">
        <v>6.06</v>
      </c>
      <c r="CP11" s="23">
        <v>5</v>
      </c>
      <c r="CQ11" s="23">
        <v>1</v>
      </c>
      <c r="CR11" s="23">
        <v>11.16</v>
      </c>
    </row>
    <row r="12" spans="1:96" s="23" customFormat="1">
      <c r="A12" s="23" t="str">
        <f>"1/6"</f>
        <v>1/6</v>
      </c>
      <c r="B12" s="24" t="s">
        <v>94</v>
      </c>
      <c r="C12" s="25" t="str">
        <f>"40"</f>
        <v>40</v>
      </c>
      <c r="D12" s="25">
        <v>5.08</v>
      </c>
      <c r="E12" s="25">
        <v>5.08</v>
      </c>
      <c r="F12" s="25">
        <v>4.5999999999999996</v>
      </c>
      <c r="G12" s="25">
        <v>0</v>
      </c>
      <c r="H12" s="25">
        <v>0.28000000000000003</v>
      </c>
      <c r="I12" s="25">
        <v>62.783999999999999</v>
      </c>
      <c r="J12" s="26">
        <v>1.2</v>
      </c>
      <c r="K12" s="26">
        <v>0</v>
      </c>
      <c r="L12" s="26">
        <v>0</v>
      </c>
      <c r="M12" s="26">
        <v>0</v>
      </c>
      <c r="N12" s="26">
        <v>0.28000000000000003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0.4</v>
      </c>
      <c r="U12" s="26">
        <v>53.6</v>
      </c>
      <c r="V12" s="26">
        <v>56</v>
      </c>
      <c r="W12" s="26">
        <v>22</v>
      </c>
      <c r="X12" s="26">
        <v>4.8</v>
      </c>
      <c r="Y12" s="26">
        <v>76.8</v>
      </c>
      <c r="Z12" s="26">
        <v>1</v>
      </c>
      <c r="AA12" s="26">
        <v>100</v>
      </c>
      <c r="AB12" s="26">
        <v>24</v>
      </c>
      <c r="AC12" s="26">
        <v>104</v>
      </c>
      <c r="AD12" s="26">
        <v>0.24</v>
      </c>
      <c r="AE12" s="26">
        <v>0.03</v>
      </c>
      <c r="AF12" s="26">
        <v>0.18</v>
      </c>
      <c r="AG12" s="26">
        <v>0.08</v>
      </c>
      <c r="AH12" s="26">
        <v>1.44</v>
      </c>
      <c r="AI12" s="26">
        <v>0</v>
      </c>
      <c r="AJ12" s="26">
        <v>0</v>
      </c>
      <c r="AK12" s="26">
        <v>308.8</v>
      </c>
      <c r="AL12" s="26">
        <v>238.8</v>
      </c>
      <c r="AM12" s="26">
        <v>432.4</v>
      </c>
      <c r="AN12" s="26">
        <v>361.2</v>
      </c>
      <c r="AO12" s="26">
        <v>169.6</v>
      </c>
      <c r="AP12" s="26">
        <v>244</v>
      </c>
      <c r="AQ12" s="26">
        <v>81.599999999999994</v>
      </c>
      <c r="AR12" s="26">
        <v>260.8</v>
      </c>
      <c r="AS12" s="26">
        <v>284</v>
      </c>
      <c r="AT12" s="26">
        <v>314.8</v>
      </c>
      <c r="AU12" s="26">
        <v>491.6</v>
      </c>
      <c r="AV12" s="26">
        <v>136</v>
      </c>
      <c r="AW12" s="26">
        <v>166.4</v>
      </c>
      <c r="AX12" s="26">
        <v>709.2</v>
      </c>
      <c r="AY12" s="26">
        <v>5.6</v>
      </c>
      <c r="AZ12" s="26">
        <v>158.4</v>
      </c>
      <c r="BA12" s="26">
        <v>371.2</v>
      </c>
      <c r="BB12" s="26">
        <v>190.4</v>
      </c>
      <c r="BC12" s="26">
        <v>117.2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29.64</v>
      </c>
      <c r="CC12" s="25">
        <v>11.22</v>
      </c>
      <c r="CE12" s="23">
        <v>104</v>
      </c>
      <c r="CG12" s="23">
        <v>5.65</v>
      </c>
      <c r="CH12" s="23">
        <v>4.75</v>
      </c>
      <c r="CI12" s="23">
        <v>5.2</v>
      </c>
      <c r="CJ12" s="23">
        <v>810</v>
      </c>
      <c r="CK12" s="23">
        <v>517.5</v>
      </c>
      <c r="CL12" s="23">
        <v>663.75</v>
      </c>
      <c r="CM12" s="23">
        <v>2.5</v>
      </c>
      <c r="CN12" s="23">
        <v>1.75</v>
      </c>
      <c r="CO12" s="23">
        <v>2.13</v>
      </c>
      <c r="CP12" s="23">
        <v>0</v>
      </c>
      <c r="CQ12" s="23">
        <v>0</v>
      </c>
      <c r="CR12" s="23">
        <v>6.8</v>
      </c>
    </row>
    <row r="13" spans="1:96" s="23" customFormat="1">
      <c r="A13" s="23" t="str">
        <f>"4"</f>
        <v>4</v>
      </c>
      <c r="B13" s="24" t="s">
        <v>95</v>
      </c>
      <c r="C13" s="25" t="str">
        <f>"10"</f>
        <v>10</v>
      </c>
      <c r="D13" s="25">
        <v>0.08</v>
      </c>
      <c r="E13" s="25">
        <v>0.08</v>
      </c>
      <c r="F13" s="25">
        <v>7.25</v>
      </c>
      <c r="G13" s="25">
        <v>0</v>
      </c>
      <c r="H13" s="25">
        <v>0.13</v>
      </c>
      <c r="I13" s="25">
        <v>66.063999999999993</v>
      </c>
      <c r="J13" s="26">
        <v>4.71</v>
      </c>
      <c r="K13" s="26">
        <v>0.22</v>
      </c>
      <c r="L13" s="26">
        <v>0</v>
      </c>
      <c r="M13" s="26">
        <v>0</v>
      </c>
      <c r="N13" s="26">
        <v>0.13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0.14000000000000001</v>
      </c>
      <c r="U13" s="26">
        <v>1.5</v>
      </c>
      <c r="V13" s="26">
        <v>3</v>
      </c>
      <c r="W13" s="26">
        <v>2.4</v>
      </c>
      <c r="X13" s="26">
        <v>0</v>
      </c>
      <c r="Y13" s="26">
        <v>3</v>
      </c>
      <c r="Z13" s="26">
        <v>0.02</v>
      </c>
      <c r="AA13" s="26">
        <v>40</v>
      </c>
      <c r="AB13" s="26">
        <v>30</v>
      </c>
      <c r="AC13" s="26">
        <v>45</v>
      </c>
      <c r="AD13" s="26">
        <v>0.1</v>
      </c>
      <c r="AE13" s="26">
        <v>0</v>
      </c>
      <c r="AF13" s="26">
        <v>0.01</v>
      </c>
      <c r="AG13" s="26">
        <v>0.01</v>
      </c>
      <c r="AH13" s="26">
        <v>0.02</v>
      </c>
      <c r="AI13" s="26">
        <v>0</v>
      </c>
      <c r="AJ13" s="26">
        <v>0</v>
      </c>
      <c r="AK13" s="26">
        <v>4.2</v>
      </c>
      <c r="AL13" s="26">
        <v>4.0999999999999996</v>
      </c>
      <c r="AM13" s="26">
        <v>7.6</v>
      </c>
      <c r="AN13" s="26">
        <v>4.5</v>
      </c>
      <c r="AO13" s="26">
        <v>1.7</v>
      </c>
      <c r="AP13" s="26">
        <v>4.7</v>
      </c>
      <c r="AQ13" s="26">
        <v>4.3</v>
      </c>
      <c r="AR13" s="26">
        <v>4.2</v>
      </c>
      <c r="AS13" s="26">
        <v>3.6</v>
      </c>
      <c r="AT13" s="26">
        <v>2.6</v>
      </c>
      <c r="AU13" s="26">
        <v>5.7</v>
      </c>
      <c r="AV13" s="26">
        <v>3.5</v>
      </c>
      <c r="AW13" s="26">
        <v>2.4</v>
      </c>
      <c r="AX13" s="26">
        <v>14.2</v>
      </c>
      <c r="AY13" s="26">
        <v>0</v>
      </c>
      <c r="AZ13" s="26">
        <v>4.8</v>
      </c>
      <c r="BA13" s="26">
        <v>5.4</v>
      </c>
      <c r="BB13" s="26">
        <v>4.2</v>
      </c>
      <c r="BC13" s="26">
        <v>1</v>
      </c>
      <c r="BD13" s="26">
        <v>0.27</v>
      </c>
      <c r="BE13" s="26">
        <v>0.12</v>
      </c>
      <c r="BF13" s="26">
        <v>7.0000000000000007E-2</v>
      </c>
      <c r="BG13" s="26">
        <v>0.15</v>
      </c>
      <c r="BH13" s="26">
        <v>0.17</v>
      </c>
      <c r="BI13" s="26">
        <v>0.79</v>
      </c>
      <c r="BJ13" s="26">
        <v>0</v>
      </c>
      <c r="BK13" s="26">
        <v>2.21</v>
      </c>
      <c r="BL13" s="26">
        <v>0</v>
      </c>
      <c r="BM13" s="26">
        <v>0.68</v>
      </c>
      <c r="BN13" s="26">
        <v>0</v>
      </c>
      <c r="BO13" s="26">
        <v>0</v>
      </c>
      <c r="BP13" s="26">
        <v>0</v>
      </c>
      <c r="BQ13" s="26">
        <v>0.15</v>
      </c>
      <c r="BR13" s="26">
        <v>0.23</v>
      </c>
      <c r="BS13" s="26">
        <v>1.8</v>
      </c>
      <c r="BT13" s="26">
        <v>0</v>
      </c>
      <c r="BU13" s="26">
        <v>0</v>
      </c>
      <c r="BV13" s="26">
        <v>0.09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2.5</v>
      </c>
      <c r="CC13" s="25">
        <v>10.73</v>
      </c>
      <c r="CE13" s="23">
        <v>45</v>
      </c>
      <c r="CG13" s="23">
        <v>3.6</v>
      </c>
      <c r="CH13" s="23">
        <v>0.9</v>
      </c>
      <c r="CI13" s="23">
        <v>2.25</v>
      </c>
      <c r="CJ13" s="23">
        <v>180</v>
      </c>
      <c r="CK13" s="23">
        <v>73.8</v>
      </c>
      <c r="CL13" s="23">
        <v>126.9</v>
      </c>
      <c r="CM13" s="23">
        <v>15.39</v>
      </c>
      <c r="CN13" s="23">
        <v>7.83</v>
      </c>
      <c r="CO13" s="23">
        <v>11.61</v>
      </c>
      <c r="CP13" s="23">
        <v>0</v>
      </c>
      <c r="CQ13" s="23">
        <v>0</v>
      </c>
      <c r="CR13" s="23">
        <v>6.5</v>
      </c>
    </row>
    <row r="14" spans="1:96" s="23" customFormat="1">
      <c r="A14" s="23" t="str">
        <f>"2"</f>
        <v>2</v>
      </c>
      <c r="B14" s="24" t="s">
        <v>96</v>
      </c>
      <c r="C14" s="25" t="str">
        <f>"30"</f>
        <v>30</v>
      </c>
      <c r="D14" s="25">
        <v>1.98</v>
      </c>
      <c r="E14" s="25">
        <v>0</v>
      </c>
      <c r="F14" s="25">
        <v>0.2</v>
      </c>
      <c r="G14" s="25">
        <v>0.2</v>
      </c>
      <c r="H14" s="25">
        <v>14.07</v>
      </c>
      <c r="I14" s="25">
        <v>67.170299999999997</v>
      </c>
      <c r="J14" s="26">
        <v>0</v>
      </c>
      <c r="K14" s="26">
        <v>0</v>
      </c>
      <c r="L14" s="26">
        <v>0</v>
      </c>
      <c r="M14" s="26">
        <v>0</v>
      </c>
      <c r="N14" s="26">
        <v>0.33</v>
      </c>
      <c r="O14" s="26">
        <v>13.68</v>
      </c>
      <c r="P14" s="26">
        <v>0.06</v>
      </c>
      <c r="Q14" s="26">
        <v>0</v>
      </c>
      <c r="R14" s="26">
        <v>0</v>
      </c>
      <c r="S14" s="26">
        <v>0</v>
      </c>
      <c r="T14" s="26">
        <v>0.54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95.79</v>
      </c>
      <c r="AL14" s="26">
        <v>99.7</v>
      </c>
      <c r="AM14" s="26">
        <v>152.69</v>
      </c>
      <c r="AN14" s="26">
        <v>50.63</v>
      </c>
      <c r="AO14" s="26">
        <v>30.02</v>
      </c>
      <c r="AP14" s="26">
        <v>60.03</v>
      </c>
      <c r="AQ14" s="26">
        <v>22.71</v>
      </c>
      <c r="AR14" s="26">
        <v>108.58</v>
      </c>
      <c r="AS14" s="26">
        <v>67.34</v>
      </c>
      <c r="AT14" s="26">
        <v>93.96</v>
      </c>
      <c r="AU14" s="26">
        <v>77.52</v>
      </c>
      <c r="AV14" s="26">
        <v>40.72</v>
      </c>
      <c r="AW14" s="26">
        <v>72.040000000000006</v>
      </c>
      <c r="AX14" s="26">
        <v>602.39</v>
      </c>
      <c r="AY14" s="26">
        <v>0</v>
      </c>
      <c r="AZ14" s="26">
        <v>196.27</v>
      </c>
      <c r="BA14" s="26">
        <v>85.35</v>
      </c>
      <c r="BB14" s="26">
        <v>56.64</v>
      </c>
      <c r="BC14" s="26">
        <v>44.89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0.02</v>
      </c>
      <c r="BT14" s="26">
        <v>0</v>
      </c>
      <c r="BU14" s="26">
        <v>0</v>
      </c>
      <c r="BV14" s="26">
        <v>0.08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11.73</v>
      </c>
      <c r="CC14" s="25">
        <v>1.59</v>
      </c>
      <c r="CE14" s="23">
        <v>0</v>
      </c>
      <c r="CG14" s="23">
        <v>0</v>
      </c>
      <c r="CH14" s="23">
        <v>0</v>
      </c>
      <c r="CI14" s="23">
        <v>0</v>
      </c>
      <c r="CJ14" s="23">
        <v>953.97</v>
      </c>
      <c r="CK14" s="23">
        <v>367.53</v>
      </c>
      <c r="CL14" s="23">
        <v>660.75</v>
      </c>
      <c r="CM14" s="23">
        <v>7.63</v>
      </c>
      <c r="CN14" s="23">
        <v>7.63</v>
      </c>
      <c r="CO14" s="23">
        <v>7.63</v>
      </c>
      <c r="CP14" s="23">
        <v>0</v>
      </c>
      <c r="CQ14" s="23">
        <v>0</v>
      </c>
      <c r="CR14" s="23">
        <v>1.32</v>
      </c>
    </row>
    <row r="15" spans="1:96" s="23" customFormat="1">
      <c r="A15" s="23" t="str">
        <f>""</f>
        <v/>
      </c>
      <c r="B15" s="24" t="s">
        <v>97</v>
      </c>
      <c r="C15" s="25" t="str">
        <f>"40"</f>
        <v>40</v>
      </c>
      <c r="D15" s="25">
        <v>2.4</v>
      </c>
      <c r="E15" s="25">
        <v>0</v>
      </c>
      <c r="F15" s="25">
        <v>8</v>
      </c>
      <c r="G15" s="25">
        <v>0</v>
      </c>
      <c r="H15" s="25">
        <v>20</v>
      </c>
      <c r="I15" s="25">
        <v>157.6</v>
      </c>
      <c r="J15" s="26">
        <v>0</v>
      </c>
      <c r="K15" s="26">
        <v>0</v>
      </c>
      <c r="L15" s="26">
        <v>0</v>
      </c>
      <c r="M15" s="26">
        <v>0</v>
      </c>
      <c r="N15" s="26">
        <v>20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0.08</v>
      </c>
      <c r="AE15" s="26">
        <v>0</v>
      </c>
      <c r="AF15" s="26">
        <v>0</v>
      </c>
      <c r="AG15" s="26">
        <v>0</v>
      </c>
      <c r="AH15" s="26">
        <v>0.04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5">
        <v>14.52</v>
      </c>
      <c r="CE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12.1</v>
      </c>
    </row>
    <row r="16" spans="1:96" s="19" customFormat="1">
      <c r="A16" s="19" t="str">
        <f>"29/10"</f>
        <v>29/10</v>
      </c>
      <c r="B16" s="20" t="s">
        <v>98</v>
      </c>
      <c r="C16" s="21" t="str">
        <f>"200"</f>
        <v>200</v>
      </c>
      <c r="D16" s="21">
        <v>0.21</v>
      </c>
      <c r="E16" s="21">
        <v>0</v>
      </c>
      <c r="F16" s="21">
        <v>0.05</v>
      </c>
      <c r="G16" s="21">
        <v>0.05</v>
      </c>
      <c r="H16" s="21">
        <v>7.25</v>
      </c>
      <c r="I16" s="21">
        <v>29.478207999999995</v>
      </c>
      <c r="J16" s="22">
        <v>0</v>
      </c>
      <c r="K16" s="22">
        <v>0</v>
      </c>
      <c r="L16" s="22">
        <v>0</v>
      </c>
      <c r="M16" s="22">
        <v>0</v>
      </c>
      <c r="N16" s="22">
        <v>7.05</v>
      </c>
      <c r="O16" s="22">
        <v>0</v>
      </c>
      <c r="P16" s="22">
        <v>0.2</v>
      </c>
      <c r="Q16" s="22">
        <v>0</v>
      </c>
      <c r="R16" s="22">
        <v>0</v>
      </c>
      <c r="S16" s="22">
        <v>0.34</v>
      </c>
      <c r="T16" s="22">
        <v>0.08</v>
      </c>
      <c r="U16" s="22">
        <v>0.72</v>
      </c>
      <c r="V16" s="22">
        <v>9.89</v>
      </c>
      <c r="W16" s="22">
        <v>2.5299999999999998</v>
      </c>
      <c r="X16" s="22">
        <v>0.68</v>
      </c>
      <c r="Y16" s="22">
        <v>1.23</v>
      </c>
      <c r="Z16" s="22">
        <v>0.06</v>
      </c>
      <c r="AA16" s="22">
        <v>0</v>
      </c>
      <c r="AB16" s="22">
        <v>0.54</v>
      </c>
      <c r="AC16" s="22">
        <v>0.12</v>
      </c>
      <c r="AD16" s="22">
        <v>0.01</v>
      </c>
      <c r="AE16" s="22">
        <v>0</v>
      </c>
      <c r="AF16" s="22">
        <v>0</v>
      </c>
      <c r="AG16" s="22">
        <v>0.01</v>
      </c>
      <c r="AH16" s="22">
        <v>0.01</v>
      </c>
      <c r="AI16" s="22">
        <v>0.96</v>
      </c>
      <c r="AJ16" s="22">
        <v>0</v>
      </c>
      <c r="AK16" s="22">
        <v>0.82</v>
      </c>
      <c r="AL16" s="22">
        <v>0.94</v>
      </c>
      <c r="AM16" s="22">
        <v>0.76</v>
      </c>
      <c r="AN16" s="22">
        <v>1.41</v>
      </c>
      <c r="AO16" s="22">
        <v>0.35</v>
      </c>
      <c r="AP16" s="22">
        <v>1.47</v>
      </c>
      <c r="AQ16" s="22">
        <v>0</v>
      </c>
      <c r="AR16" s="22">
        <v>1.88</v>
      </c>
      <c r="AS16" s="22">
        <v>0</v>
      </c>
      <c r="AT16" s="22">
        <v>0</v>
      </c>
      <c r="AU16" s="22">
        <v>0</v>
      </c>
      <c r="AV16" s="22">
        <v>1.06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200.46</v>
      </c>
      <c r="CC16" s="21">
        <v>3.46</v>
      </c>
      <c r="CE16" s="19">
        <v>0.09</v>
      </c>
      <c r="CG16" s="19">
        <v>0.24</v>
      </c>
      <c r="CH16" s="19">
        <v>0.06</v>
      </c>
      <c r="CI16" s="19">
        <v>0.15</v>
      </c>
      <c r="CJ16" s="19">
        <v>12</v>
      </c>
      <c r="CK16" s="19">
        <v>4.92</v>
      </c>
      <c r="CL16" s="19">
        <v>8.4600000000000009</v>
      </c>
      <c r="CM16" s="19">
        <v>0</v>
      </c>
      <c r="CN16" s="19">
        <v>0</v>
      </c>
      <c r="CO16" s="19">
        <v>0</v>
      </c>
      <c r="CP16" s="19">
        <v>7</v>
      </c>
      <c r="CQ16" s="19">
        <v>0</v>
      </c>
      <c r="CR16" s="19">
        <v>2.1</v>
      </c>
    </row>
    <row r="17" spans="1:96" s="30" customFormat="1" ht="11.4">
      <c r="B17" s="27" t="s">
        <v>99</v>
      </c>
      <c r="C17" s="28"/>
      <c r="D17" s="28">
        <v>12.92</v>
      </c>
      <c r="E17" s="28">
        <v>8.16</v>
      </c>
      <c r="F17" s="28">
        <v>26.28</v>
      </c>
      <c r="G17" s="28">
        <v>0.24</v>
      </c>
      <c r="H17" s="28">
        <v>52.59</v>
      </c>
      <c r="I17" s="28">
        <v>492.26</v>
      </c>
      <c r="J17" s="29">
        <v>10.31</v>
      </c>
      <c r="K17" s="29">
        <v>0.33</v>
      </c>
      <c r="L17" s="29">
        <v>0</v>
      </c>
      <c r="M17" s="29">
        <v>0</v>
      </c>
      <c r="N17" s="29">
        <v>38.229999999999997</v>
      </c>
      <c r="O17" s="29">
        <v>13.68</v>
      </c>
      <c r="P17" s="29">
        <v>0.68</v>
      </c>
      <c r="Q17" s="29">
        <v>0</v>
      </c>
      <c r="R17" s="29">
        <v>0</v>
      </c>
      <c r="S17" s="29">
        <v>0.44</v>
      </c>
      <c r="T17" s="29">
        <v>3.21</v>
      </c>
      <c r="U17" s="29">
        <v>496.52</v>
      </c>
      <c r="V17" s="29">
        <v>253.35</v>
      </c>
      <c r="W17" s="29">
        <v>151.47999999999999</v>
      </c>
      <c r="X17" s="29">
        <v>20.97</v>
      </c>
      <c r="Y17" s="29">
        <v>169.25</v>
      </c>
      <c r="Z17" s="29">
        <v>1.26</v>
      </c>
      <c r="AA17" s="29">
        <v>164.24</v>
      </c>
      <c r="AB17" s="29">
        <v>74.7</v>
      </c>
      <c r="AC17" s="29">
        <v>194.06</v>
      </c>
      <c r="AD17" s="29">
        <v>0.48</v>
      </c>
      <c r="AE17" s="29">
        <v>7.0000000000000007E-2</v>
      </c>
      <c r="AF17" s="29">
        <v>0.33</v>
      </c>
      <c r="AG17" s="29">
        <v>0.26</v>
      </c>
      <c r="AH17" s="29">
        <v>2.34</v>
      </c>
      <c r="AI17" s="29">
        <v>4.33</v>
      </c>
      <c r="AJ17" s="29">
        <v>0</v>
      </c>
      <c r="AK17" s="29">
        <v>567.88</v>
      </c>
      <c r="AL17" s="29">
        <v>499.85</v>
      </c>
      <c r="AM17" s="29">
        <v>861.66</v>
      </c>
      <c r="AN17" s="29">
        <v>632.72</v>
      </c>
      <c r="AO17" s="29">
        <v>273.42</v>
      </c>
      <c r="AP17" s="29">
        <v>437.06</v>
      </c>
      <c r="AQ17" s="29">
        <v>151.86000000000001</v>
      </c>
      <c r="AR17" s="29">
        <v>517.41999999999996</v>
      </c>
      <c r="AS17" s="29">
        <v>356.64</v>
      </c>
      <c r="AT17" s="29">
        <v>412.59</v>
      </c>
      <c r="AU17" s="29">
        <v>577.51</v>
      </c>
      <c r="AV17" s="29">
        <v>182.92</v>
      </c>
      <c r="AW17" s="29">
        <v>241.97</v>
      </c>
      <c r="AX17" s="29">
        <v>1332.5</v>
      </c>
      <c r="AY17" s="29">
        <v>5.6</v>
      </c>
      <c r="AZ17" s="29">
        <v>361.73</v>
      </c>
      <c r="BA17" s="29">
        <v>464.49</v>
      </c>
      <c r="BB17" s="29">
        <v>429.63</v>
      </c>
      <c r="BC17" s="29">
        <v>188.49</v>
      </c>
      <c r="BD17" s="29">
        <v>0.39</v>
      </c>
      <c r="BE17" s="29">
        <v>0.18</v>
      </c>
      <c r="BF17" s="29">
        <v>0.1</v>
      </c>
      <c r="BG17" s="29">
        <v>0.22</v>
      </c>
      <c r="BH17" s="29">
        <v>0.25</v>
      </c>
      <c r="BI17" s="29">
        <v>1.1399999999999999</v>
      </c>
      <c r="BJ17" s="29">
        <v>0</v>
      </c>
      <c r="BK17" s="29">
        <v>3.21</v>
      </c>
      <c r="BL17" s="29">
        <v>0</v>
      </c>
      <c r="BM17" s="29">
        <v>0.98</v>
      </c>
      <c r="BN17" s="29">
        <v>0</v>
      </c>
      <c r="BO17" s="29">
        <v>0</v>
      </c>
      <c r="BP17" s="29">
        <v>0</v>
      </c>
      <c r="BQ17" s="29">
        <v>0.22</v>
      </c>
      <c r="BR17" s="29">
        <v>0.34</v>
      </c>
      <c r="BS17" s="29">
        <v>2.62</v>
      </c>
      <c r="BT17" s="29">
        <v>0</v>
      </c>
      <c r="BU17" s="29">
        <v>0</v>
      </c>
      <c r="BV17" s="29">
        <v>0.22</v>
      </c>
      <c r="BW17" s="29">
        <v>0.02</v>
      </c>
      <c r="BX17" s="29">
        <v>0</v>
      </c>
      <c r="BY17" s="29">
        <v>0</v>
      </c>
      <c r="BZ17" s="29">
        <v>0</v>
      </c>
      <c r="CA17" s="29">
        <v>0</v>
      </c>
      <c r="CB17" s="29">
        <v>432.91</v>
      </c>
      <c r="CC17" s="28">
        <f>SUM($CC$10:$CC$16)</f>
        <v>59.93</v>
      </c>
      <c r="CD17" s="30">
        <f>$I$17/$I$53*100</f>
        <v>16.218477981536516</v>
      </c>
      <c r="CE17" s="30">
        <v>176.69</v>
      </c>
      <c r="CG17" s="30">
        <v>22.4</v>
      </c>
      <c r="CH17" s="30">
        <v>11.8</v>
      </c>
      <c r="CI17" s="30">
        <v>17.100000000000001</v>
      </c>
      <c r="CJ17" s="30">
        <v>2151.56</v>
      </c>
      <c r="CK17" s="30">
        <v>1036.01</v>
      </c>
      <c r="CL17" s="30">
        <v>1593.78</v>
      </c>
      <c r="CM17" s="30">
        <v>33.700000000000003</v>
      </c>
      <c r="CN17" s="30">
        <v>21.15</v>
      </c>
      <c r="CO17" s="30">
        <v>27.43</v>
      </c>
      <c r="CP17" s="30">
        <v>12</v>
      </c>
      <c r="CQ17" s="30">
        <v>1</v>
      </c>
    </row>
    <row r="18" spans="1:96">
      <c r="B18" s="18" t="s">
        <v>100</v>
      </c>
      <c r="C18" s="16"/>
      <c r="D18" s="16"/>
      <c r="E18" s="16"/>
      <c r="F18" s="16"/>
      <c r="G18" s="16"/>
      <c r="H18" s="16"/>
      <c r="I18" s="16"/>
    </row>
    <row r="19" spans="1:96" s="23" customFormat="1" ht="36">
      <c r="A19" s="23" t="str">
        <f>"5/1"</f>
        <v>5/1</v>
      </c>
      <c r="B19" s="24" t="s">
        <v>101</v>
      </c>
      <c r="C19" s="25" t="str">
        <f>"60"</f>
        <v>60</v>
      </c>
      <c r="D19" s="25">
        <v>0.98</v>
      </c>
      <c r="E19" s="25">
        <v>0</v>
      </c>
      <c r="F19" s="25">
        <v>3.61</v>
      </c>
      <c r="G19" s="25">
        <v>3.61</v>
      </c>
      <c r="H19" s="25">
        <v>6</v>
      </c>
      <c r="I19" s="25">
        <v>58.148319599999994</v>
      </c>
      <c r="J19" s="26">
        <v>0.45</v>
      </c>
      <c r="K19" s="26">
        <v>2.34</v>
      </c>
      <c r="L19" s="26">
        <v>0</v>
      </c>
      <c r="M19" s="26">
        <v>0</v>
      </c>
      <c r="N19" s="26">
        <v>4.1100000000000003</v>
      </c>
      <c r="O19" s="26">
        <v>0.92</v>
      </c>
      <c r="P19" s="26">
        <v>0.97</v>
      </c>
      <c r="Q19" s="26">
        <v>0</v>
      </c>
      <c r="R19" s="26">
        <v>0</v>
      </c>
      <c r="S19" s="26">
        <v>0.13</v>
      </c>
      <c r="T19" s="26">
        <v>0.75</v>
      </c>
      <c r="U19" s="26">
        <v>119.19</v>
      </c>
      <c r="V19" s="26">
        <v>127.23</v>
      </c>
      <c r="W19" s="26">
        <v>21.6</v>
      </c>
      <c r="X19" s="26">
        <v>7.04</v>
      </c>
      <c r="Y19" s="26">
        <v>15.07</v>
      </c>
      <c r="Z19" s="26">
        <v>0.28999999999999998</v>
      </c>
      <c r="AA19" s="26">
        <v>0</v>
      </c>
      <c r="AB19" s="26">
        <v>8</v>
      </c>
      <c r="AC19" s="26">
        <v>1.22</v>
      </c>
      <c r="AD19" s="26">
        <v>1.63</v>
      </c>
      <c r="AE19" s="26">
        <v>0.01</v>
      </c>
      <c r="AF19" s="26">
        <v>0.02</v>
      </c>
      <c r="AG19" s="26">
        <v>0.28999999999999998</v>
      </c>
      <c r="AH19" s="26">
        <v>0.39</v>
      </c>
      <c r="AI19" s="26">
        <v>18.399999999999999</v>
      </c>
      <c r="AJ19" s="26">
        <v>0</v>
      </c>
      <c r="AK19" s="26">
        <v>23.19</v>
      </c>
      <c r="AL19" s="26">
        <v>19.989999999999998</v>
      </c>
      <c r="AM19" s="26">
        <v>25.59</v>
      </c>
      <c r="AN19" s="26">
        <v>24.39</v>
      </c>
      <c r="AO19" s="26">
        <v>8.8000000000000007</v>
      </c>
      <c r="AP19" s="26">
        <v>17.989999999999998</v>
      </c>
      <c r="AQ19" s="26">
        <v>4</v>
      </c>
      <c r="AR19" s="26">
        <v>22.39</v>
      </c>
      <c r="AS19" s="26">
        <v>28.39</v>
      </c>
      <c r="AT19" s="26">
        <v>33.99</v>
      </c>
      <c r="AU19" s="26">
        <v>68.78</v>
      </c>
      <c r="AV19" s="26">
        <v>11.2</v>
      </c>
      <c r="AW19" s="26">
        <v>18.79</v>
      </c>
      <c r="AX19" s="26">
        <v>109.96</v>
      </c>
      <c r="AY19" s="26">
        <v>0</v>
      </c>
      <c r="AZ19" s="26">
        <v>23.59</v>
      </c>
      <c r="BA19" s="26">
        <v>23.59</v>
      </c>
      <c r="BB19" s="26">
        <v>19.989999999999998</v>
      </c>
      <c r="BC19" s="26">
        <v>8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0.22</v>
      </c>
      <c r="BL19" s="26">
        <v>0</v>
      </c>
      <c r="BM19" s="26">
        <v>0.14000000000000001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0.84</v>
      </c>
      <c r="BT19" s="26">
        <v>0</v>
      </c>
      <c r="BU19" s="26">
        <v>0</v>
      </c>
      <c r="BV19" s="26">
        <v>2.08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48.85</v>
      </c>
      <c r="CC19" s="25">
        <v>7.79</v>
      </c>
      <c r="CE19" s="23">
        <v>1.33</v>
      </c>
      <c r="CG19" s="23">
        <v>13.61</v>
      </c>
      <c r="CH19" s="23">
        <v>6</v>
      </c>
      <c r="CI19" s="23">
        <v>9.81</v>
      </c>
      <c r="CJ19" s="23">
        <v>354.33</v>
      </c>
      <c r="CK19" s="23">
        <v>88.57</v>
      </c>
      <c r="CL19" s="23">
        <v>221.45</v>
      </c>
      <c r="CM19" s="23">
        <v>8.73</v>
      </c>
      <c r="CN19" s="23">
        <v>7.39</v>
      </c>
      <c r="CO19" s="23">
        <v>8.06</v>
      </c>
      <c r="CP19" s="23">
        <v>1.8</v>
      </c>
      <c r="CQ19" s="23">
        <v>0.3</v>
      </c>
      <c r="CR19" s="23">
        <v>4.72</v>
      </c>
    </row>
    <row r="20" spans="1:96" s="23" customFormat="1">
      <c r="A20" s="23" t="str">
        <f>"11/2"</f>
        <v>11/2</v>
      </c>
      <c r="B20" s="24" t="s">
        <v>102</v>
      </c>
      <c r="C20" s="25" t="str">
        <f>"200"</f>
        <v>200</v>
      </c>
      <c r="D20" s="25">
        <v>1.97</v>
      </c>
      <c r="E20" s="25">
        <v>0</v>
      </c>
      <c r="F20" s="25">
        <v>4.34</v>
      </c>
      <c r="G20" s="25">
        <v>4.33</v>
      </c>
      <c r="H20" s="25">
        <v>15.02</v>
      </c>
      <c r="I20" s="25">
        <v>104.93762</v>
      </c>
      <c r="J20" s="26">
        <v>0.93</v>
      </c>
      <c r="K20" s="26">
        <v>2.6</v>
      </c>
      <c r="L20" s="26">
        <v>0</v>
      </c>
      <c r="M20" s="26">
        <v>0</v>
      </c>
      <c r="N20" s="26">
        <v>2.66</v>
      </c>
      <c r="O20" s="26">
        <v>10.63</v>
      </c>
      <c r="P20" s="26">
        <v>1.73</v>
      </c>
      <c r="Q20" s="26">
        <v>0</v>
      </c>
      <c r="R20" s="26">
        <v>0</v>
      </c>
      <c r="S20" s="26">
        <v>0.3</v>
      </c>
      <c r="T20" s="26">
        <v>2.2200000000000002</v>
      </c>
      <c r="U20" s="26">
        <v>451</v>
      </c>
      <c r="V20" s="26">
        <v>364.59</v>
      </c>
      <c r="W20" s="26">
        <v>20.86</v>
      </c>
      <c r="X20" s="26">
        <v>20.75</v>
      </c>
      <c r="Y20" s="26">
        <v>58.53</v>
      </c>
      <c r="Z20" s="26">
        <v>0.78</v>
      </c>
      <c r="AA20" s="26">
        <v>2.4</v>
      </c>
      <c r="AB20" s="26">
        <v>1165.76</v>
      </c>
      <c r="AC20" s="26">
        <v>246.68</v>
      </c>
      <c r="AD20" s="26">
        <v>1.96</v>
      </c>
      <c r="AE20" s="26">
        <v>7.0000000000000007E-2</v>
      </c>
      <c r="AF20" s="26">
        <v>0.05</v>
      </c>
      <c r="AG20" s="26">
        <v>0.82</v>
      </c>
      <c r="AH20" s="26">
        <v>1.47</v>
      </c>
      <c r="AI20" s="26">
        <v>5.77</v>
      </c>
      <c r="AJ20" s="26">
        <v>0</v>
      </c>
      <c r="AK20" s="26">
        <v>74.83</v>
      </c>
      <c r="AL20" s="26">
        <v>70.69</v>
      </c>
      <c r="AM20" s="26">
        <v>117.28</v>
      </c>
      <c r="AN20" s="26">
        <v>115.21</v>
      </c>
      <c r="AO20" s="26">
        <v>31.21</v>
      </c>
      <c r="AP20" s="26">
        <v>68.739999999999995</v>
      </c>
      <c r="AQ20" s="26">
        <v>25.08</v>
      </c>
      <c r="AR20" s="26">
        <v>76.03</v>
      </c>
      <c r="AS20" s="26">
        <v>93.51</v>
      </c>
      <c r="AT20" s="26">
        <v>146.13</v>
      </c>
      <c r="AU20" s="26">
        <v>148.49</v>
      </c>
      <c r="AV20" s="26">
        <v>42.13</v>
      </c>
      <c r="AW20" s="26">
        <v>74.38</v>
      </c>
      <c r="AX20" s="26">
        <v>395.5</v>
      </c>
      <c r="AY20" s="26">
        <v>0</v>
      </c>
      <c r="AZ20" s="26">
        <v>88.7</v>
      </c>
      <c r="BA20" s="26">
        <v>67.53</v>
      </c>
      <c r="BB20" s="26">
        <v>53.51</v>
      </c>
      <c r="BC20" s="26">
        <v>26.21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0.27</v>
      </c>
      <c r="BL20" s="26">
        <v>0</v>
      </c>
      <c r="BM20" s="26">
        <v>0.15</v>
      </c>
      <c r="BN20" s="26">
        <v>0.01</v>
      </c>
      <c r="BO20" s="26">
        <v>0.02</v>
      </c>
      <c r="BP20" s="26">
        <v>0</v>
      </c>
      <c r="BQ20" s="26">
        <v>0</v>
      </c>
      <c r="BR20" s="26">
        <v>0</v>
      </c>
      <c r="BS20" s="26">
        <v>0.93</v>
      </c>
      <c r="BT20" s="26">
        <v>0</v>
      </c>
      <c r="BU20" s="26">
        <v>0</v>
      </c>
      <c r="BV20" s="26">
        <v>2.4300000000000002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232.75</v>
      </c>
      <c r="CC20" s="25">
        <v>15.17</v>
      </c>
      <c r="CE20" s="23">
        <v>196.69</v>
      </c>
      <c r="CG20" s="23">
        <v>10.06</v>
      </c>
      <c r="CH20" s="23">
        <v>5.93</v>
      </c>
      <c r="CI20" s="23">
        <v>8</v>
      </c>
      <c r="CJ20" s="23">
        <v>246.27</v>
      </c>
      <c r="CK20" s="23">
        <v>123.06</v>
      </c>
      <c r="CL20" s="23">
        <v>184.66</v>
      </c>
      <c r="CM20" s="23">
        <v>11.64</v>
      </c>
      <c r="CN20" s="23">
        <v>5.71</v>
      </c>
      <c r="CO20" s="23">
        <v>8.68</v>
      </c>
      <c r="CP20" s="23">
        <v>0</v>
      </c>
      <c r="CQ20" s="23">
        <v>0.8</v>
      </c>
      <c r="CR20" s="23">
        <v>9.19</v>
      </c>
    </row>
    <row r="21" spans="1:96" s="23" customFormat="1" ht="24">
      <c r="A21" s="23" t="str">
        <f>"39/3"</f>
        <v>39/3</v>
      </c>
      <c r="B21" s="24" t="s">
        <v>103</v>
      </c>
      <c r="C21" s="25" t="str">
        <f>"150"</f>
        <v>150</v>
      </c>
      <c r="D21" s="25">
        <v>6.61</v>
      </c>
      <c r="E21" s="25">
        <v>0.04</v>
      </c>
      <c r="F21" s="25">
        <v>5.27</v>
      </c>
      <c r="G21" s="25">
        <v>1.72</v>
      </c>
      <c r="H21" s="25">
        <v>34.54</v>
      </c>
      <c r="I21" s="25">
        <v>203.2850095</v>
      </c>
      <c r="J21" s="26">
        <v>2.67</v>
      </c>
      <c r="K21" s="26">
        <v>0.11</v>
      </c>
      <c r="L21" s="26">
        <v>0</v>
      </c>
      <c r="M21" s="26">
        <v>0</v>
      </c>
      <c r="N21" s="26">
        <v>0.79</v>
      </c>
      <c r="O21" s="26">
        <v>28.03</v>
      </c>
      <c r="P21" s="26">
        <v>5.72</v>
      </c>
      <c r="Q21" s="26">
        <v>0</v>
      </c>
      <c r="R21" s="26">
        <v>0</v>
      </c>
      <c r="S21" s="26">
        <v>0</v>
      </c>
      <c r="T21" s="26">
        <v>1.72</v>
      </c>
      <c r="U21" s="26">
        <v>289.75</v>
      </c>
      <c r="V21" s="26">
        <v>201.88</v>
      </c>
      <c r="W21" s="26">
        <v>14.17</v>
      </c>
      <c r="X21" s="26">
        <v>101.33</v>
      </c>
      <c r="Y21" s="26">
        <v>149.5</v>
      </c>
      <c r="Z21" s="26">
        <v>3.49</v>
      </c>
      <c r="AA21" s="26">
        <v>20</v>
      </c>
      <c r="AB21" s="26">
        <v>18.29</v>
      </c>
      <c r="AC21" s="26">
        <v>23.57</v>
      </c>
      <c r="AD21" s="26">
        <v>0.48</v>
      </c>
      <c r="AE21" s="26">
        <v>0.2</v>
      </c>
      <c r="AF21" s="26">
        <v>0.1</v>
      </c>
      <c r="AG21" s="26">
        <v>1.91</v>
      </c>
      <c r="AH21" s="26">
        <v>3.84</v>
      </c>
      <c r="AI21" s="26">
        <v>0</v>
      </c>
      <c r="AJ21" s="26">
        <v>0</v>
      </c>
      <c r="AK21" s="26">
        <v>309.95</v>
      </c>
      <c r="AL21" s="26">
        <v>242.06</v>
      </c>
      <c r="AM21" s="26">
        <v>392.5</v>
      </c>
      <c r="AN21" s="26">
        <v>278.79000000000002</v>
      </c>
      <c r="AO21" s="26">
        <v>167.83</v>
      </c>
      <c r="AP21" s="26">
        <v>211.04</v>
      </c>
      <c r="AQ21" s="26">
        <v>96.04</v>
      </c>
      <c r="AR21" s="26">
        <v>310.99</v>
      </c>
      <c r="AS21" s="26">
        <v>304.44</v>
      </c>
      <c r="AT21" s="26">
        <v>585.75</v>
      </c>
      <c r="AU21" s="26">
        <v>577.87</v>
      </c>
      <c r="AV21" s="26">
        <v>158.27000000000001</v>
      </c>
      <c r="AW21" s="26">
        <v>376.91</v>
      </c>
      <c r="AX21" s="26">
        <v>1186.3399999999999</v>
      </c>
      <c r="AY21" s="26">
        <v>0</v>
      </c>
      <c r="AZ21" s="26">
        <v>263.27999999999997</v>
      </c>
      <c r="BA21" s="26">
        <v>318.89</v>
      </c>
      <c r="BB21" s="26">
        <v>226.45</v>
      </c>
      <c r="BC21" s="26">
        <v>172.7</v>
      </c>
      <c r="BD21" s="26">
        <v>0.13</v>
      </c>
      <c r="BE21" s="26">
        <v>0.06</v>
      </c>
      <c r="BF21" s="26">
        <v>0.03</v>
      </c>
      <c r="BG21" s="26">
        <v>7.0000000000000007E-2</v>
      </c>
      <c r="BH21" s="26">
        <v>0.08</v>
      </c>
      <c r="BI21" s="26">
        <v>0.39</v>
      </c>
      <c r="BJ21" s="26">
        <v>0</v>
      </c>
      <c r="BK21" s="26">
        <v>1.36</v>
      </c>
      <c r="BL21" s="26">
        <v>0</v>
      </c>
      <c r="BM21" s="26">
        <v>0.36</v>
      </c>
      <c r="BN21" s="26">
        <v>0.01</v>
      </c>
      <c r="BO21" s="26">
        <v>0</v>
      </c>
      <c r="BP21" s="26">
        <v>0</v>
      </c>
      <c r="BQ21" s="26">
        <v>0.08</v>
      </c>
      <c r="BR21" s="26">
        <v>0.12</v>
      </c>
      <c r="BS21" s="26">
        <v>1.44</v>
      </c>
      <c r="BT21" s="26">
        <v>0.01</v>
      </c>
      <c r="BU21" s="26">
        <v>0</v>
      </c>
      <c r="BV21" s="26">
        <v>0.59</v>
      </c>
      <c r="BW21" s="26">
        <v>0.06</v>
      </c>
      <c r="BX21" s="26">
        <v>0</v>
      </c>
      <c r="BY21" s="26">
        <v>0</v>
      </c>
      <c r="BZ21" s="26">
        <v>0</v>
      </c>
      <c r="CA21" s="26">
        <v>0</v>
      </c>
      <c r="CB21" s="26">
        <v>88.96</v>
      </c>
      <c r="CC21" s="25">
        <v>10.5</v>
      </c>
      <c r="CE21" s="23">
        <v>23.05</v>
      </c>
      <c r="CG21" s="23">
        <v>40.03</v>
      </c>
      <c r="CH21" s="23">
        <v>22.03</v>
      </c>
      <c r="CI21" s="23">
        <v>31.03</v>
      </c>
      <c r="CJ21" s="23">
        <v>2502.39</v>
      </c>
      <c r="CK21" s="23">
        <v>1232.1600000000001</v>
      </c>
      <c r="CL21" s="23">
        <v>1867.28</v>
      </c>
      <c r="CM21" s="23">
        <v>36.590000000000003</v>
      </c>
      <c r="CN21" s="23">
        <v>24.34</v>
      </c>
      <c r="CO21" s="23">
        <v>30.46</v>
      </c>
      <c r="CP21" s="23">
        <v>0</v>
      </c>
      <c r="CQ21" s="23">
        <v>0.75</v>
      </c>
      <c r="CR21" s="23">
        <v>6.37</v>
      </c>
    </row>
    <row r="22" spans="1:96" s="23" customFormat="1">
      <c r="A22" s="23" t="str">
        <f>"2/9"</f>
        <v>2/9</v>
      </c>
      <c r="B22" s="24" t="s">
        <v>104</v>
      </c>
      <c r="C22" s="25" t="str">
        <f>"90"</f>
        <v>90</v>
      </c>
      <c r="D22" s="25">
        <v>11.07</v>
      </c>
      <c r="E22" s="25">
        <v>10.78</v>
      </c>
      <c r="F22" s="25">
        <v>10.56</v>
      </c>
      <c r="G22" s="25">
        <v>0.03</v>
      </c>
      <c r="H22" s="25">
        <v>2.19</v>
      </c>
      <c r="I22" s="25">
        <v>147.96035999999998</v>
      </c>
      <c r="J22" s="26">
        <v>4.17</v>
      </c>
      <c r="K22" s="26">
        <v>0.06</v>
      </c>
      <c r="L22" s="26">
        <v>0</v>
      </c>
      <c r="M22" s="26">
        <v>0</v>
      </c>
      <c r="N22" s="26">
        <v>0.21</v>
      </c>
      <c r="O22" s="26">
        <v>1.84</v>
      </c>
      <c r="P22" s="26">
        <v>0.15</v>
      </c>
      <c r="Q22" s="26">
        <v>0</v>
      </c>
      <c r="R22" s="26">
        <v>0</v>
      </c>
      <c r="S22" s="26">
        <v>0</v>
      </c>
      <c r="T22" s="26">
        <v>1.04</v>
      </c>
      <c r="U22" s="26">
        <v>132.44999999999999</v>
      </c>
      <c r="V22" s="26">
        <v>74.11</v>
      </c>
      <c r="W22" s="26">
        <v>11.09</v>
      </c>
      <c r="X22" s="26">
        <v>9.4600000000000009</v>
      </c>
      <c r="Y22" s="26">
        <v>79.040000000000006</v>
      </c>
      <c r="Z22" s="26">
        <v>0.89</v>
      </c>
      <c r="AA22" s="26">
        <v>28.4</v>
      </c>
      <c r="AB22" s="26">
        <v>14.67</v>
      </c>
      <c r="AC22" s="26">
        <v>59.45</v>
      </c>
      <c r="AD22" s="26">
        <v>0.4</v>
      </c>
      <c r="AE22" s="26">
        <v>0.03</v>
      </c>
      <c r="AF22" s="26">
        <v>0.06</v>
      </c>
      <c r="AG22" s="26">
        <v>4.08</v>
      </c>
      <c r="AH22" s="26">
        <v>8.31</v>
      </c>
      <c r="AI22" s="26">
        <v>0.41</v>
      </c>
      <c r="AJ22" s="26">
        <v>0</v>
      </c>
      <c r="AK22" s="26">
        <v>617.96</v>
      </c>
      <c r="AL22" s="26">
        <v>671.93</v>
      </c>
      <c r="AM22" s="26">
        <v>979.34</v>
      </c>
      <c r="AN22" s="26">
        <v>1174.99</v>
      </c>
      <c r="AO22" s="26">
        <v>296.23</v>
      </c>
      <c r="AP22" s="26">
        <v>562.16</v>
      </c>
      <c r="AQ22" s="26">
        <v>3.48</v>
      </c>
      <c r="AR22" s="26">
        <v>564.26</v>
      </c>
      <c r="AS22" s="26">
        <v>8.89</v>
      </c>
      <c r="AT22" s="26">
        <v>10.35</v>
      </c>
      <c r="AU22" s="26">
        <v>9.65</v>
      </c>
      <c r="AV22" s="26">
        <v>299.58999999999997</v>
      </c>
      <c r="AW22" s="26">
        <v>9.09</v>
      </c>
      <c r="AX22" s="26">
        <v>78.3</v>
      </c>
      <c r="AY22" s="26">
        <v>0</v>
      </c>
      <c r="AZ22" s="26">
        <v>24.74</v>
      </c>
      <c r="BA22" s="26">
        <v>13.46</v>
      </c>
      <c r="BB22" s="26">
        <v>386.12</v>
      </c>
      <c r="BC22" s="26">
        <v>137.55000000000001</v>
      </c>
      <c r="BD22" s="26">
        <v>0.05</v>
      </c>
      <c r="BE22" s="26">
        <v>0.02</v>
      </c>
      <c r="BF22" s="26">
        <v>0.01</v>
      </c>
      <c r="BG22" s="26">
        <v>0.03</v>
      </c>
      <c r="BH22" s="26">
        <v>0.03</v>
      </c>
      <c r="BI22" s="26">
        <v>0.16</v>
      </c>
      <c r="BJ22" s="26">
        <v>0</v>
      </c>
      <c r="BK22" s="26">
        <v>0.45</v>
      </c>
      <c r="BL22" s="26">
        <v>0</v>
      </c>
      <c r="BM22" s="26">
        <v>0.14000000000000001</v>
      </c>
      <c r="BN22" s="26">
        <v>0</v>
      </c>
      <c r="BO22" s="26">
        <v>0</v>
      </c>
      <c r="BP22" s="26">
        <v>0</v>
      </c>
      <c r="BQ22" s="26">
        <v>0.03</v>
      </c>
      <c r="BR22" s="26">
        <v>0.05</v>
      </c>
      <c r="BS22" s="26">
        <v>0.37</v>
      </c>
      <c r="BT22" s="26">
        <v>0</v>
      </c>
      <c r="BU22" s="26">
        <v>0</v>
      </c>
      <c r="BV22" s="26">
        <v>0.03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93.23</v>
      </c>
      <c r="CC22" s="25">
        <v>37.67</v>
      </c>
      <c r="CE22" s="23">
        <v>30.84</v>
      </c>
      <c r="CG22" s="23">
        <v>10.11</v>
      </c>
      <c r="CH22" s="23">
        <v>5.07</v>
      </c>
      <c r="CI22" s="23">
        <v>7.59</v>
      </c>
      <c r="CJ22" s="23">
        <v>42.33</v>
      </c>
      <c r="CK22" s="23">
        <v>14.56</v>
      </c>
      <c r="CL22" s="23">
        <v>28.45</v>
      </c>
      <c r="CM22" s="23">
        <v>0.59</v>
      </c>
      <c r="CN22" s="23">
        <v>0.31</v>
      </c>
      <c r="CO22" s="23">
        <v>0.46</v>
      </c>
      <c r="CP22" s="23">
        <v>0</v>
      </c>
      <c r="CQ22" s="23">
        <v>0.45</v>
      </c>
      <c r="CR22" s="23">
        <v>22.83</v>
      </c>
    </row>
    <row r="23" spans="1:96" s="23" customFormat="1">
      <c r="A23" s="23" t="str">
        <f>"2"</f>
        <v>2</v>
      </c>
      <c r="B23" s="24" t="s">
        <v>96</v>
      </c>
      <c r="C23" s="25" t="str">
        <f>"42,8"</f>
        <v>42,8</v>
      </c>
      <c r="D23" s="25">
        <v>2.83</v>
      </c>
      <c r="E23" s="25">
        <v>0</v>
      </c>
      <c r="F23" s="25">
        <v>0.28000000000000003</v>
      </c>
      <c r="G23" s="25">
        <v>0.28000000000000003</v>
      </c>
      <c r="H23" s="25">
        <v>20.07</v>
      </c>
      <c r="I23" s="25">
        <v>95.829628</v>
      </c>
      <c r="J23" s="26">
        <v>0</v>
      </c>
      <c r="K23" s="26">
        <v>0</v>
      </c>
      <c r="L23" s="26">
        <v>0</v>
      </c>
      <c r="M23" s="26">
        <v>0</v>
      </c>
      <c r="N23" s="26">
        <v>0.47</v>
      </c>
      <c r="O23" s="26">
        <v>19.52</v>
      </c>
      <c r="P23" s="26">
        <v>0.09</v>
      </c>
      <c r="Q23" s="26">
        <v>0</v>
      </c>
      <c r="R23" s="26">
        <v>0</v>
      </c>
      <c r="S23" s="26">
        <v>0</v>
      </c>
      <c r="T23" s="26">
        <v>0.77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136.66</v>
      </c>
      <c r="AL23" s="26">
        <v>142.24</v>
      </c>
      <c r="AM23" s="26">
        <v>217.83</v>
      </c>
      <c r="AN23" s="26">
        <v>72.239999999999995</v>
      </c>
      <c r="AO23" s="26">
        <v>42.82</v>
      </c>
      <c r="AP23" s="26">
        <v>85.64</v>
      </c>
      <c r="AQ23" s="26">
        <v>32.4</v>
      </c>
      <c r="AR23" s="26">
        <v>154.9</v>
      </c>
      <c r="AS23" s="26">
        <v>96.07</v>
      </c>
      <c r="AT23" s="26">
        <v>134.05000000000001</v>
      </c>
      <c r="AU23" s="26">
        <v>110.59</v>
      </c>
      <c r="AV23" s="26">
        <v>58.09</v>
      </c>
      <c r="AW23" s="26">
        <v>102.77</v>
      </c>
      <c r="AX23" s="26">
        <v>859.41</v>
      </c>
      <c r="AY23" s="26">
        <v>0</v>
      </c>
      <c r="AZ23" s="26">
        <v>280.01</v>
      </c>
      <c r="BA23" s="26">
        <v>121.76</v>
      </c>
      <c r="BB23" s="26">
        <v>80.8</v>
      </c>
      <c r="BC23" s="26">
        <v>64.05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0.03</v>
      </c>
      <c r="BT23" s="26">
        <v>0</v>
      </c>
      <c r="BU23" s="26">
        <v>0</v>
      </c>
      <c r="BV23" s="26">
        <v>0.12</v>
      </c>
      <c r="BW23" s="26">
        <v>0.01</v>
      </c>
      <c r="BX23" s="26">
        <v>0</v>
      </c>
      <c r="BY23" s="26">
        <v>0</v>
      </c>
      <c r="BZ23" s="26">
        <v>0</v>
      </c>
      <c r="CA23" s="26">
        <v>0</v>
      </c>
      <c r="CB23" s="26">
        <v>16.73</v>
      </c>
      <c r="CC23" s="25">
        <v>2.27</v>
      </c>
      <c r="CE23" s="23">
        <v>0</v>
      </c>
      <c r="CG23" s="23">
        <v>0</v>
      </c>
      <c r="CH23" s="23">
        <v>0</v>
      </c>
      <c r="CI23" s="23">
        <v>0</v>
      </c>
      <c r="CJ23" s="23">
        <v>1710</v>
      </c>
      <c r="CK23" s="23">
        <v>658.8</v>
      </c>
      <c r="CL23" s="23">
        <v>1184.4000000000001</v>
      </c>
      <c r="CM23" s="23">
        <v>13.68</v>
      </c>
      <c r="CN23" s="23">
        <v>13.68</v>
      </c>
      <c r="CO23" s="23">
        <v>13.68</v>
      </c>
      <c r="CP23" s="23">
        <v>0</v>
      </c>
      <c r="CQ23" s="23">
        <v>0</v>
      </c>
      <c r="CR23" s="23">
        <v>1.89</v>
      </c>
    </row>
    <row r="24" spans="1:96" s="23" customFormat="1">
      <c r="A24" s="23" t="str">
        <f>"3"</f>
        <v>3</v>
      </c>
      <c r="B24" s="24" t="s">
        <v>105</v>
      </c>
      <c r="C24" s="25" t="str">
        <f>"20"</f>
        <v>20</v>
      </c>
      <c r="D24" s="25">
        <v>1.32</v>
      </c>
      <c r="E24" s="25">
        <v>0</v>
      </c>
      <c r="F24" s="25">
        <v>0.24</v>
      </c>
      <c r="G24" s="25">
        <v>0.24</v>
      </c>
      <c r="H24" s="25">
        <v>8.34</v>
      </c>
      <c r="I24" s="25">
        <v>38.676000000000002</v>
      </c>
      <c r="J24" s="26">
        <v>0.04</v>
      </c>
      <c r="K24" s="26">
        <v>0</v>
      </c>
      <c r="L24" s="26">
        <v>0</v>
      </c>
      <c r="M24" s="26">
        <v>0</v>
      </c>
      <c r="N24" s="26">
        <v>0.24</v>
      </c>
      <c r="O24" s="26">
        <v>6.44</v>
      </c>
      <c r="P24" s="26">
        <v>1.66</v>
      </c>
      <c r="Q24" s="26">
        <v>0</v>
      </c>
      <c r="R24" s="26">
        <v>0</v>
      </c>
      <c r="S24" s="26">
        <v>0.2</v>
      </c>
      <c r="T24" s="26">
        <v>0.5</v>
      </c>
      <c r="U24" s="26">
        <v>122</v>
      </c>
      <c r="V24" s="26">
        <v>49</v>
      </c>
      <c r="W24" s="26">
        <v>7</v>
      </c>
      <c r="X24" s="26">
        <v>9.4</v>
      </c>
      <c r="Y24" s="26">
        <v>31.6</v>
      </c>
      <c r="Z24" s="26">
        <v>0.78</v>
      </c>
      <c r="AA24" s="26">
        <v>0</v>
      </c>
      <c r="AB24" s="26">
        <v>1</v>
      </c>
      <c r="AC24" s="26">
        <v>0.2</v>
      </c>
      <c r="AD24" s="26">
        <v>0.28000000000000003</v>
      </c>
      <c r="AE24" s="26">
        <v>0.04</v>
      </c>
      <c r="AF24" s="26">
        <v>0.02</v>
      </c>
      <c r="AG24" s="26">
        <v>0.14000000000000001</v>
      </c>
      <c r="AH24" s="26">
        <v>0.4</v>
      </c>
      <c r="AI24" s="26">
        <v>0</v>
      </c>
      <c r="AJ24" s="26">
        <v>0</v>
      </c>
      <c r="AK24" s="26">
        <v>64.400000000000006</v>
      </c>
      <c r="AL24" s="26">
        <v>49.6</v>
      </c>
      <c r="AM24" s="26">
        <v>85.4</v>
      </c>
      <c r="AN24" s="26">
        <v>44.6</v>
      </c>
      <c r="AO24" s="26">
        <v>18.600000000000001</v>
      </c>
      <c r="AP24" s="26">
        <v>39.6</v>
      </c>
      <c r="AQ24" s="26">
        <v>16</v>
      </c>
      <c r="AR24" s="26">
        <v>74.2</v>
      </c>
      <c r="AS24" s="26">
        <v>59.4</v>
      </c>
      <c r="AT24" s="26">
        <v>58.2</v>
      </c>
      <c r="AU24" s="26">
        <v>92.8</v>
      </c>
      <c r="AV24" s="26">
        <v>24.8</v>
      </c>
      <c r="AW24" s="26">
        <v>62</v>
      </c>
      <c r="AX24" s="26">
        <v>305.8</v>
      </c>
      <c r="AY24" s="26">
        <v>0</v>
      </c>
      <c r="AZ24" s="26">
        <v>105.2</v>
      </c>
      <c r="BA24" s="26">
        <v>58.2</v>
      </c>
      <c r="BB24" s="26">
        <v>36</v>
      </c>
      <c r="BC24" s="26">
        <v>26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0.03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9.4</v>
      </c>
      <c r="CC24" s="25">
        <v>1.1100000000000001</v>
      </c>
      <c r="CE24" s="23">
        <v>0.17</v>
      </c>
      <c r="CG24" s="23">
        <v>11.39</v>
      </c>
      <c r="CH24" s="23">
        <v>11.39</v>
      </c>
      <c r="CI24" s="23">
        <v>11.39</v>
      </c>
      <c r="CJ24" s="23">
        <v>2164.56</v>
      </c>
      <c r="CK24" s="23">
        <v>833.92</v>
      </c>
      <c r="CL24" s="23">
        <v>1499.24</v>
      </c>
      <c r="CM24" s="23">
        <v>21.65</v>
      </c>
      <c r="CN24" s="23">
        <v>18</v>
      </c>
      <c r="CO24" s="23">
        <v>19.82</v>
      </c>
      <c r="CP24" s="23">
        <v>0</v>
      </c>
      <c r="CQ24" s="23">
        <v>0</v>
      </c>
      <c r="CR24" s="23">
        <v>0.92</v>
      </c>
    </row>
    <row r="25" spans="1:96" s="19" customFormat="1">
      <c r="A25" s="19" t="str">
        <f>"631"</f>
        <v>631</v>
      </c>
      <c r="B25" s="20" t="s">
        <v>106</v>
      </c>
      <c r="C25" s="21" t="str">
        <f>"200"</f>
        <v>200</v>
      </c>
      <c r="D25" s="21">
        <v>0.15</v>
      </c>
      <c r="E25" s="21">
        <v>0</v>
      </c>
      <c r="F25" s="21">
        <v>0.14000000000000001</v>
      </c>
      <c r="G25" s="21">
        <v>0.16</v>
      </c>
      <c r="H25" s="21">
        <v>17.850000000000001</v>
      </c>
      <c r="I25" s="21">
        <v>69.548180000000016</v>
      </c>
      <c r="J25" s="22">
        <v>0.04</v>
      </c>
      <c r="K25" s="22">
        <v>0</v>
      </c>
      <c r="L25" s="22">
        <v>0</v>
      </c>
      <c r="M25" s="22">
        <v>0</v>
      </c>
      <c r="N25" s="22">
        <v>16.899999999999999</v>
      </c>
      <c r="O25" s="22">
        <v>0.28999999999999998</v>
      </c>
      <c r="P25" s="22">
        <v>0.66</v>
      </c>
      <c r="Q25" s="22">
        <v>0</v>
      </c>
      <c r="R25" s="22">
        <v>0</v>
      </c>
      <c r="S25" s="22">
        <v>0.32</v>
      </c>
      <c r="T25" s="22">
        <v>0.22</v>
      </c>
      <c r="U25" s="22">
        <v>10.55</v>
      </c>
      <c r="V25" s="22">
        <v>98.25</v>
      </c>
      <c r="W25" s="22">
        <v>6.03</v>
      </c>
      <c r="X25" s="22">
        <v>3.13</v>
      </c>
      <c r="Y25" s="22">
        <v>3.83</v>
      </c>
      <c r="Z25" s="22">
        <v>0.8</v>
      </c>
      <c r="AA25" s="22">
        <v>0</v>
      </c>
      <c r="AB25" s="22">
        <v>9.6</v>
      </c>
      <c r="AC25" s="22">
        <v>2</v>
      </c>
      <c r="AD25" s="22">
        <v>0.08</v>
      </c>
      <c r="AE25" s="22">
        <v>0.01</v>
      </c>
      <c r="AF25" s="22">
        <v>0.01</v>
      </c>
      <c r="AG25" s="22">
        <v>0.1</v>
      </c>
      <c r="AH25" s="22">
        <v>0.16</v>
      </c>
      <c r="AI25" s="22">
        <v>1.6</v>
      </c>
      <c r="AJ25" s="22">
        <v>0</v>
      </c>
      <c r="AK25" s="22">
        <v>4.51</v>
      </c>
      <c r="AL25" s="22">
        <v>4.8899999999999997</v>
      </c>
      <c r="AM25" s="22">
        <v>7.14</v>
      </c>
      <c r="AN25" s="22">
        <v>6.77</v>
      </c>
      <c r="AO25" s="22">
        <v>1.1299999999999999</v>
      </c>
      <c r="AP25" s="22">
        <v>4.1399999999999997</v>
      </c>
      <c r="AQ25" s="22">
        <v>1.1299999999999999</v>
      </c>
      <c r="AR25" s="22">
        <v>3.38</v>
      </c>
      <c r="AS25" s="22">
        <v>6.39</v>
      </c>
      <c r="AT25" s="22">
        <v>3.76</v>
      </c>
      <c r="AU25" s="22">
        <v>29.33</v>
      </c>
      <c r="AV25" s="22">
        <v>2.63</v>
      </c>
      <c r="AW25" s="22">
        <v>5.26</v>
      </c>
      <c r="AX25" s="22">
        <v>15.79</v>
      </c>
      <c r="AY25" s="22">
        <v>0</v>
      </c>
      <c r="AZ25" s="22">
        <v>4.8899999999999997</v>
      </c>
      <c r="BA25" s="22">
        <v>6.02</v>
      </c>
      <c r="BB25" s="22">
        <v>2.2599999999999998</v>
      </c>
      <c r="BC25" s="22">
        <v>1.88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206.54</v>
      </c>
      <c r="CC25" s="21">
        <v>7.16</v>
      </c>
      <c r="CE25" s="19">
        <v>1.6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15</v>
      </c>
      <c r="CQ25" s="19">
        <v>0</v>
      </c>
      <c r="CR25" s="19">
        <v>5.58</v>
      </c>
    </row>
    <row r="26" spans="1:96" s="30" customFormat="1" ht="11.4">
      <c r="B26" s="27" t="s">
        <v>107</v>
      </c>
      <c r="C26" s="28"/>
      <c r="D26" s="28">
        <v>24.94</v>
      </c>
      <c r="E26" s="28">
        <v>10.82</v>
      </c>
      <c r="F26" s="28">
        <v>24.45</v>
      </c>
      <c r="G26" s="28">
        <v>10.37</v>
      </c>
      <c r="H26" s="28">
        <v>104</v>
      </c>
      <c r="I26" s="28">
        <v>718.39</v>
      </c>
      <c r="J26" s="29">
        <v>8.3000000000000007</v>
      </c>
      <c r="K26" s="29">
        <v>5.1100000000000003</v>
      </c>
      <c r="L26" s="29">
        <v>0</v>
      </c>
      <c r="M26" s="29">
        <v>0</v>
      </c>
      <c r="N26" s="29">
        <v>25.39</v>
      </c>
      <c r="O26" s="29">
        <v>67.650000000000006</v>
      </c>
      <c r="P26" s="29">
        <v>10.96</v>
      </c>
      <c r="Q26" s="29">
        <v>0</v>
      </c>
      <c r="R26" s="29">
        <v>0</v>
      </c>
      <c r="S26" s="29">
        <v>0.95</v>
      </c>
      <c r="T26" s="29">
        <v>7.22</v>
      </c>
      <c r="U26" s="29">
        <v>1124.93</v>
      </c>
      <c r="V26" s="29">
        <v>915.07</v>
      </c>
      <c r="W26" s="29">
        <v>80.75</v>
      </c>
      <c r="X26" s="29">
        <v>151.11000000000001</v>
      </c>
      <c r="Y26" s="29">
        <v>337.57</v>
      </c>
      <c r="Z26" s="29">
        <v>7.03</v>
      </c>
      <c r="AA26" s="29">
        <v>50.8</v>
      </c>
      <c r="AB26" s="29">
        <v>1217.32</v>
      </c>
      <c r="AC26" s="29">
        <v>333.12</v>
      </c>
      <c r="AD26" s="29">
        <v>4.83</v>
      </c>
      <c r="AE26" s="29">
        <v>0.35</v>
      </c>
      <c r="AF26" s="29">
        <v>0.25</v>
      </c>
      <c r="AG26" s="29">
        <v>7.32</v>
      </c>
      <c r="AH26" s="29">
        <v>14.57</v>
      </c>
      <c r="AI26" s="29">
        <v>26.18</v>
      </c>
      <c r="AJ26" s="29">
        <v>0</v>
      </c>
      <c r="AK26" s="29">
        <v>1231.49</v>
      </c>
      <c r="AL26" s="29">
        <v>1201.4000000000001</v>
      </c>
      <c r="AM26" s="29">
        <v>1825.09</v>
      </c>
      <c r="AN26" s="29">
        <v>1716.98</v>
      </c>
      <c r="AO26" s="29">
        <v>566.61</v>
      </c>
      <c r="AP26" s="29">
        <v>989.31</v>
      </c>
      <c r="AQ26" s="29">
        <v>178.12</v>
      </c>
      <c r="AR26" s="29">
        <v>1206.1600000000001</v>
      </c>
      <c r="AS26" s="29">
        <v>597.1</v>
      </c>
      <c r="AT26" s="29">
        <v>972.23</v>
      </c>
      <c r="AU26" s="29">
        <v>1037.5</v>
      </c>
      <c r="AV26" s="29">
        <v>596.72</v>
      </c>
      <c r="AW26" s="29">
        <v>649.21</v>
      </c>
      <c r="AX26" s="29">
        <v>2951.1</v>
      </c>
      <c r="AY26" s="29">
        <v>0</v>
      </c>
      <c r="AZ26" s="29">
        <v>790.41</v>
      </c>
      <c r="BA26" s="29">
        <v>609.45000000000005</v>
      </c>
      <c r="BB26" s="29">
        <v>805.13</v>
      </c>
      <c r="BC26" s="29">
        <v>436.39</v>
      </c>
      <c r="BD26" s="29">
        <v>0.19</v>
      </c>
      <c r="BE26" s="29">
        <v>0.09</v>
      </c>
      <c r="BF26" s="29">
        <v>0.05</v>
      </c>
      <c r="BG26" s="29">
        <v>0.1</v>
      </c>
      <c r="BH26" s="29">
        <v>0.12</v>
      </c>
      <c r="BI26" s="29">
        <v>0.56000000000000005</v>
      </c>
      <c r="BJ26" s="29">
        <v>0</v>
      </c>
      <c r="BK26" s="29">
        <v>2.36</v>
      </c>
      <c r="BL26" s="29">
        <v>0</v>
      </c>
      <c r="BM26" s="29">
        <v>0.8</v>
      </c>
      <c r="BN26" s="29">
        <v>0.03</v>
      </c>
      <c r="BO26" s="29">
        <v>0.05</v>
      </c>
      <c r="BP26" s="29">
        <v>0</v>
      </c>
      <c r="BQ26" s="29">
        <v>0.11</v>
      </c>
      <c r="BR26" s="29">
        <v>0.18</v>
      </c>
      <c r="BS26" s="29">
        <v>3.62</v>
      </c>
      <c r="BT26" s="29">
        <v>0.01</v>
      </c>
      <c r="BU26" s="29">
        <v>0</v>
      </c>
      <c r="BV26" s="29">
        <v>5.35</v>
      </c>
      <c r="BW26" s="29">
        <v>0.08</v>
      </c>
      <c r="BX26" s="29">
        <v>0</v>
      </c>
      <c r="BY26" s="29">
        <v>0</v>
      </c>
      <c r="BZ26" s="29">
        <v>0</v>
      </c>
      <c r="CA26" s="29">
        <v>0</v>
      </c>
      <c r="CB26" s="29">
        <v>696.46</v>
      </c>
      <c r="CC26" s="28">
        <f>SUM($CC$18:$CC$25)</f>
        <v>81.669999999999987</v>
      </c>
      <c r="CD26" s="30">
        <f>$I$26/$I$53*100</f>
        <v>23.668777469540522</v>
      </c>
      <c r="CE26" s="30">
        <v>253.68</v>
      </c>
      <c r="CG26" s="30">
        <v>85.21</v>
      </c>
      <c r="CH26" s="30">
        <v>50.43</v>
      </c>
      <c r="CI26" s="30">
        <v>67.819999999999993</v>
      </c>
      <c r="CJ26" s="30">
        <v>7019.87</v>
      </c>
      <c r="CK26" s="30">
        <v>2951.08</v>
      </c>
      <c r="CL26" s="30">
        <v>4985.4799999999996</v>
      </c>
      <c r="CM26" s="30">
        <v>92.87</v>
      </c>
      <c r="CN26" s="30">
        <v>69.430000000000007</v>
      </c>
      <c r="CO26" s="30">
        <v>81.17</v>
      </c>
      <c r="CP26" s="30">
        <v>16.8</v>
      </c>
      <c r="CQ26" s="30">
        <v>2.2999999999999998</v>
      </c>
    </row>
    <row r="27" spans="1:96">
      <c r="B27" s="18" t="s">
        <v>108</v>
      </c>
      <c r="C27" s="16"/>
      <c r="D27" s="16"/>
      <c r="E27" s="16"/>
      <c r="F27" s="16"/>
      <c r="G27" s="16"/>
      <c r="H27" s="16"/>
      <c r="I27" s="16"/>
    </row>
    <row r="28" spans="1:96" s="23" customFormat="1">
      <c r="A28" s="23" t="str">
        <f>"5"</f>
        <v>5</v>
      </c>
      <c r="B28" s="24" t="s">
        <v>109</v>
      </c>
      <c r="C28" s="25" t="str">
        <f>"200"</f>
        <v>200</v>
      </c>
      <c r="D28" s="25">
        <v>1</v>
      </c>
      <c r="E28" s="25">
        <v>0</v>
      </c>
      <c r="F28" s="25">
        <v>0.2</v>
      </c>
      <c r="G28" s="25">
        <v>0</v>
      </c>
      <c r="H28" s="25">
        <v>20.6</v>
      </c>
      <c r="I28" s="25">
        <v>86.47999999999999</v>
      </c>
      <c r="J28" s="26">
        <v>0</v>
      </c>
      <c r="K28" s="26">
        <v>0</v>
      </c>
      <c r="L28" s="26">
        <v>0</v>
      </c>
      <c r="M28" s="26">
        <v>0</v>
      </c>
      <c r="N28" s="26">
        <v>19.8</v>
      </c>
      <c r="O28" s="26">
        <v>0.4</v>
      </c>
      <c r="P28" s="26">
        <v>0.4</v>
      </c>
      <c r="Q28" s="26">
        <v>0</v>
      </c>
      <c r="R28" s="26">
        <v>0</v>
      </c>
      <c r="S28" s="26">
        <v>1</v>
      </c>
      <c r="T28" s="26">
        <v>0.6</v>
      </c>
      <c r="U28" s="26">
        <v>12</v>
      </c>
      <c r="V28" s="26">
        <v>240</v>
      </c>
      <c r="W28" s="26">
        <v>14</v>
      </c>
      <c r="X28" s="26">
        <v>8</v>
      </c>
      <c r="Y28" s="26">
        <v>14</v>
      </c>
      <c r="Z28" s="26">
        <v>2.8</v>
      </c>
      <c r="AA28" s="26">
        <v>0</v>
      </c>
      <c r="AB28" s="26">
        <v>0</v>
      </c>
      <c r="AC28" s="26">
        <v>0</v>
      </c>
      <c r="AD28" s="26">
        <v>0.2</v>
      </c>
      <c r="AE28" s="26">
        <v>0.02</v>
      </c>
      <c r="AF28" s="26">
        <v>0.02</v>
      </c>
      <c r="AG28" s="26">
        <v>0.2</v>
      </c>
      <c r="AH28" s="26">
        <v>0.4</v>
      </c>
      <c r="AI28" s="26">
        <v>4</v>
      </c>
      <c r="AJ28" s="26">
        <v>0.4</v>
      </c>
      <c r="AK28" s="26">
        <v>16</v>
      </c>
      <c r="AL28" s="26">
        <v>20</v>
      </c>
      <c r="AM28" s="26">
        <v>28</v>
      </c>
      <c r="AN28" s="26">
        <v>28</v>
      </c>
      <c r="AO28" s="26">
        <v>4</v>
      </c>
      <c r="AP28" s="26">
        <v>16</v>
      </c>
      <c r="AQ28" s="26">
        <v>4</v>
      </c>
      <c r="AR28" s="26">
        <v>14</v>
      </c>
      <c r="AS28" s="26">
        <v>26</v>
      </c>
      <c r="AT28" s="26">
        <v>16</v>
      </c>
      <c r="AU28" s="26">
        <v>116</v>
      </c>
      <c r="AV28" s="26">
        <v>10</v>
      </c>
      <c r="AW28" s="26">
        <v>22</v>
      </c>
      <c r="AX28" s="26">
        <v>64</v>
      </c>
      <c r="AY28" s="26">
        <v>0</v>
      </c>
      <c r="AZ28" s="26">
        <v>20</v>
      </c>
      <c r="BA28" s="26">
        <v>24</v>
      </c>
      <c r="BB28" s="26">
        <v>10</v>
      </c>
      <c r="BC28" s="26">
        <v>8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176.2</v>
      </c>
      <c r="CC28" s="25">
        <v>10.8</v>
      </c>
      <c r="CE28" s="23">
        <v>0</v>
      </c>
      <c r="CG28" s="23">
        <v>4</v>
      </c>
      <c r="CH28" s="23">
        <v>4</v>
      </c>
      <c r="CI28" s="23">
        <v>4</v>
      </c>
      <c r="CJ28" s="23">
        <v>400</v>
      </c>
      <c r="CK28" s="23">
        <v>182</v>
      </c>
      <c r="CL28" s="23">
        <v>291</v>
      </c>
      <c r="CM28" s="23">
        <v>0.6</v>
      </c>
      <c r="CN28" s="23">
        <v>0.6</v>
      </c>
      <c r="CO28" s="23">
        <v>0.6</v>
      </c>
      <c r="CP28" s="23">
        <v>0</v>
      </c>
      <c r="CQ28" s="23">
        <v>0</v>
      </c>
      <c r="CR28" s="23">
        <v>9</v>
      </c>
    </row>
    <row r="29" spans="1:96" s="19" customFormat="1">
      <c r="A29" s="19" t="str">
        <f>"13"</f>
        <v>13</v>
      </c>
      <c r="B29" s="20" t="s">
        <v>110</v>
      </c>
      <c r="C29" s="21" t="str">
        <f>"180"</f>
        <v>180</v>
      </c>
      <c r="D29" s="21">
        <v>0.72</v>
      </c>
      <c r="E29" s="21">
        <v>0</v>
      </c>
      <c r="F29" s="21">
        <v>0.72</v>
      </c>
      <c r="G29" s="21">
        <v>0.72</v>
      </c>
      <c r="H29" s="21">
        <v>20.88</v>
      </c>
      <c r="I29" s="21">
        <v>87.623999999999995</v>
      </c>
      <c r="J29" s="22">
        <v>0.18</v>
      </c>
      <c r="K29" s="22">
        <v>0</v>
      </c>
      <c r="L29" s="22">
        <v>0</v>
      </c>
      <c r="M29" s="22">
        <v>0</v>
      </c>
      <c r="N29" s="22">
        <v>16.2</v>
      </c>
      <c r="O29" s="22">
        <v>1.44</v>
      </c>
      <c r="P29" s="22">
        <v>3.24</v>
      </c>
      <c r="Q29" s="22">
        <v>0</v>
      </c>
      <c r="R29" s="22">
        <v>0</v>
      </c>
      <c r="S29" s="22">
        <v>1.44</v>
      </c>
      <c r="T29" s="22">
        <v>0.9</v>
      </c>
      <c r="U29" s="22">
        <v>46.8</v>
      </c>
      <c r="V29" s="22">
        <v>500.4</v>
      </c>
      <c r="W29" s="22">
        <v>28.8</v>
      </c>
      <c r="X29" s="22">
        <v>16.2</v>
      </c>
      <c r="Y29" s="22">
        <v>19.8</v>
      </c>
      <c r="Z29" s="22">
        <v>3.96</v>
      </c>
      <c r="AA29" s="22">
        <v>0</v>
      </c>
      <c r="AB29" s="22">
        <v>54</v>
      </c>
      <c r="AC29" s="22">
        <v>9</v>
      </c>
      <c r="AD29" s="22">
        <v>0.36</v>
      </c>
      <c r="AE29" s="22">
        <v>0.05</v>
      </c>
      <c r="AF29" s="22">
        <v>0.04</v>
      </c>
      <c r="AG29" s="22">
        <v>0.54</v>
      </c>
      <c r="AH29" s="22">
        <v>0.72</v>
      </c>
      <c r="AI29" s="22">
        <v>18</v>
      </c>
      <c r="AJ29" s="22">
        <v>0</v>
      </c>
      <c r="AK29" s="22">
        <v>21.6</v>
      </c>
      <c r="AL29" s="22">
        <v>23.4</v>
      </c>
      <c r="AM29" s="22">
        <v>34.200000000000003</v>
      </c>
      <c r="AN29" s="22">
        <v>32.4</v>
      </c>
      <c r="AO29" s="22">
        <v>5.4</v>
      </c>
      <c r="AP29" s="22">
        <v>19.8</v>
      </c>
      <c r="AQ29" s="22">
        <v>5.4</v>
      </c>
      <c r="AR29" s="22">
        <v>16.2</v>
      </c>
      <c r="AS29" s="22">
        <v>30.6</v>
      </c>
      <c r="AT29" s="22">
        <v>18</v>
      </c>
      <c r="AU29" s="22">
        <v>140.4</v>
      </c>
      <c r="AV29" s="22">
        <v>12.6</v>
      </c>
      <c r="AW29" s="22">
        <v>25.2</v>
      </c>
      <c r="AX29" s="22">
        <v>75.599999999999994</v>
      </c>
      <c r="AY29" s="22">
        <v>0</v>
      </c>
      <c r="AZ29" s="22">
        <v>23.4</v>
      </c>
      <c r="BA29" s="22">
        <v>28.8</v>
      </c>
      <c r="BB29" s="22">
        <v>10.8</v>
      </c>
      <c r="BC29" s="22">
        <v>9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155.34</v>
      </c>
      <c r="CC29" s="21">
        <v>21.6</v>
      </c>
      <c r="CE29" s="19">
        <v>9</v>
      </c>
      <c r="CG29" s="19">
        <v>1.46</v>
      </c>
      <c r="CH29" s="19">
        <v>1.46</v>
      </c>
      <c r="CI29" s="19">
        <v>1.46</v>
      </c>
      <c r="CJ29" s="19">
        <v>109.69</v>
      </c>
      <c r="CK29" s="19">
        <v>109.69</v>
      </c>
      <c r="CL29" s="19">
        <v>109.69</v>
      </c>
      <c r="CM29" s="19">
        <v>34.22</v>
      </c>
      <c r="CN29" s="19">
        <v>34.22</v>
      </c>
      <c r="CO29" s="19">
        <v>34.22</v>
      </c>
      <c r="CP29" s="19">
        <v>0</v>
      </c>
      <c r="CQ29" s="19">
        <v>0</v>
      </c>
      <c r="CR29" s="19">
        <v>18</v>
      </c>
    </row>
    <row r="30" spans="1:96" s="30" customFormat="1" ht="11.4">
      <c r="B30" s="27" t="s">
        <v>111</v>
      </c>
      <c r="C30" s="28"/>
      <c r="D30" s="28">
        <v>1.72</v>
      </c>
      <c r="E30" s="28">
        <v>0</v>
      </c>
      <c r="F30" s="28">
        <v>0.92</v>
      </c>
      <c r="G30" s="28">
        <v>0.72</v>
      </c>
      <c r="H30" s="28">
        <v>41.48</v>
      </c>
      <c r="I30" s="28">
        <v>174.1</v>
      </c>
      <c r="J30" s="29">
        <v>0.18</v>
      </c>
      <c r="K30" s="29">
        <v>0</v>
      </c>
      <c r="L30" s="29">
        <v>0</v>
      </c>
      <c r="M30" s="29">
        <v>0</v>
      </c>
      <c r="N30" s="29">
        <v>36</v>
      </c>
      <c r="O30" s="29">
        <v>1.84</v>
      </c>
      <c r="P30" s="29">
        <v>3.64</v>
      </c>
      <c r="Q30" s="29">
        <v>0</v>
      </c>
      <c r="R30" s="29">
        <v>0</v>
      </c>
      <c r="S30" s="29">
        <v>2.44</v>
      </c>
      <c r="T30" s="29">
        <v>1.5</v>
      </c>
      <c r="U30" s="29">
        <v>58.8</v>
      </c>
      <c r="V30" s="29">
        <v>740.4</v>
      </c>
      <c r="W30" s="29">
        <v>42.8</v>
      </c>
      <c r="X30" s="29">
        <v>24.2</v>
      </c>
      <c r="Y30" s="29">
        <v>33.799999999999997</v>
      </c>
      <c r="Z30" s="29">
        <v>6.76</v>
      </c>
      <c r="AA30" s="29">
        <v>0</v>
      </c>
      <c r="AB30" s="29">
        <v>54</v>
      </c>
      <c r="AC30" s="29">
        <v>9</v>
      </c>
      <c r="AD30" s="29">
        <v>0.56000000000000005</v>
      </c>
      <c r="AE30" s="29">
        <v>7.0000000000000007E-2</v>
      </c>
      <c r="AF30" s="29">
        <v>0.06</v>
      </c>
      <c r="AG30" s="29">
        <v>0.74</v>
      </c>
      <c r="AH30" s="29">
        <v>1.1200000000000001</v>
      </c>
      <c r="AI30" s="29">
        <v>22</v>
      </c>
      <c r="AJ30" s="29">
        <v>0.4</v>
      </c>
      <c r="AK30" s="29">
        <v>37.6</v>
      </c>
      <c r="AL30" s="29">
        <v>43.4</v>
      </c>
      <c r="AM30" s="29">
        <v>62.2</v>
      </c>
      <c r="AN30" s="29">
        <v>60.4</v>
      </c>
      <c r="AO30" s="29">
        <v>9.4</v>
      </c>
      <c r="AP30" s="29">
        <v>35.799999999999997</v>
      </c>
      <c r="AQ30" s="29">
        <v>9.4</v>
      </c>
      <c r="AR30" s="29">
        <v>30.2</v>
      </c>
      <c r="AS30" s="29">
        <v>56.6</v>
      </c>
      <c r="AT30" s="29">
        <v>34</v>
      </c>
      <c r="AU30" s="29">
        <v>256.39999999999998</v>
      </c>
      <c r="AV30" s="29">
        <v>22.6</v>
      </c>
      <c r="AW30" s="29">
        <v>47.2</v>
      </c>
      <c r="AX30" s="29">
        <v>139.6</v>
      </c>
      <c r="AY30" s="29">
        <v>0</v>
      </c>
      <c r="AZ30" s="29">
        <v>43.4</v>
      </c>
      <c r="BA30" s="29">
        <v>52.8</v>
      </c>
      <c r="BB30" s="29">
        <v>20.8</v>
      </c>
      <c r="BC30" s="29">
        <v>17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331.54</v>
      </c>
      <c r="CC30" s="28">
        <f>SUM($CC$27:$CC$29)</f>
        <v>32.400000000000006</v>
      </c>
      <c r="CD30" s="30">
        <f>$I$30/$I$53*100</f>
        <v>5.7360683715628067</v>
      </c>
      <c r="CE30" s="30">
        <v>9</v>
      </c>
      <c r="CG30" s="30">
        <v>5.46</v>
      </c>
      <c r="CH30" s="30">
        <v>5.46</v>
      </c>
      <c r="CI30" s="30">
        <v>5.46</v>
      </c>
      <c r="CJ30" s="30">
        <v>509.69</v>
      </c>
      <c r="CK30" s="30">
        <v>291.69</v>
      </c>
      <c r="CL30" s="30">
        <v>400.69</v>
      </c>
      <c r="CM30" s="30">
        <v>34.82</v>
      </c>
      <c r="CN30" s="30">
        <v>34.82</v>
      </c>
      <c r="CO30" s="30">
        <v>34.82</v>
      </c>
      <c r="CP30" s="30">
        <v>0</v>
      </c>
      <c r="CQ30" s="30">
        <v>0</v>
      </c>
    </row>
    <row r="31" spans="1:96" s="86" customFormat="1" ht="11.4">
      <c r="A31" s="86" t="s">
        <v>155</v>
      </c>
    </row>
    <row r="32" spans="1:96">
      <c r="B32" s="18" t="s">
        <v>112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"20/4"</f>
        <v>20/4</v>
      </c>
      <c r="B33" s="24" t="s">
        <v>93</v>
      </c>
      <c r="C33" s="25" t="str">
        <f>"250"</f>
        <v>250</v>
      </c>
      <c r="D33" s="25">
        <v>3.95</v>
      </c>
      <c r="E33" s="25">
        <v>3.75</v>
      </c>
      <c r="F33" s="25">
        <v>7.74</v>
      </c>
      <c r="G33" s="25">
        <v>0</v>
      </c>
      <c r="H33" s="25">
        <v>13.57</v>
      </c>
      <c r="I33" s="25">
        <v>136.45639249999999</v>
      </c>
      <c r="J33" s="26">
        <v>5.49</v>
      </c>
      <c r="K33" s="26">
        <v>0.14000000000000001</v>
      </c>
      <c r="L33" s="26">
        <v>0</v>
      </c>
      <c r="M33" s="26">
        <v>0</v>
      </c>
      <c r="N33" s="26">
        <v>13.04</v>
      </c>
      <c r="O33" s="26">
        <v>0</v>
      </c>
      <c r="P33" s="26">
        <v>0.53</v>
      </c>
      <c r="Q33" s="26">
        <v>0</v>
      </c>
      <c r="R33" s="26">
        <v>0</v>
      </c>
      <c r="S33" s="26">
        <v>0.13</v>
      </c>
      <c r="T33" s="26">
        <v>2.56</v>
      </c>
      <c r="U33" s="26">
        <v>550.88</v>
      </c>
      <c r="V33" s="26">
        <v>230.57</v>
      </c>
      <c r="W33" s="26">
        <v>155.68</v>
      </c>
      <c r="X33" s="26">
        <v>19.36</v>
      </c>
      <c r="Y33" s="26">
        <v>110.27</v>
      </c>
      <c r="Z33" s="26">
        <v>0.23</v>
      </c>
      <c r="AA33" s="26">
        <v>30.3</v>
      </c>
      <c r="AB33" s="26">
        <v>25.2</v>
      </c>
      <c r="AC33" s="26">
        <v>56.18</v>
      </c>
      <c r="AD33" s="26">
        <v>0.06</v>
      </c>
      <c r="AE33" s="26">
        <v>0.04</v>
      </c>
      <c r="AF33" s="26">
        <v>0.17</v>
      </c>
      <c r="AG33" s="26">
        <v>0.21</v>
      </c>
      <c r="AH33" s="26">
        <v>1.03</v>
      </c>
      <c r="AI33" s="26">
        <v>4.21</v>
      </c>
      <c r="AJ33" s="26">
        <v>0</v>
      </c>
      <c r="AK33" s="26">
        <v>197.83</v>
      </c>
      <c r="AL33" s="26">
        <v>195.38</v>
      </c>
      <c r="AM33" s="26">
        <v>335.26</v>
      </c>
      <c r="AN33" s="26">
        <v>268.72000000000003</v>
      </c>
      <c r="AO33" s="26">
        <v>89.69</v>
      </c>
      <c r="AP33" s="26">
        <v>158.57</v>
      </c>
      <c r="AQ33" s="26">
        <v>54.06</v>
      </c>
      <c r="AR33" s="26">
        <v>177.45</v>
      </c>
      <c r="AS33" s="26">
        <v>2.13</v>
      </c>
      <c r="AT33" s="26">
        <v>1.54</v>
      </c>
      <c r="AU33" s="26">
        <v>3.36</v>
      </c>
      <c r="AV33" s="26">
        <v>2.06</v>
      </c>
      <c r="AW33" s="26">
        <v>1.42</v>
      </c>
      <c r="AX33" s="26">
        <v>8.39</v>
      </c>
      <c r="AY33" s="26">
        <v>0</v>
      </c>
      <c r="AZ33" s="26">
        <v>2.82</v>
      </c>
      <c r="BA33" s="26">
        <v>3.18</v>
      </c>
      <c r="BB33" s="26">
        <v>223</v>
      </c>
      <c r="BC33" s="26">
        <v>31.75</v>
      </c>
      <c r="BD33" s="26">
        <v>0.15</v>
      </c>
      <c r="BE33" s="26">
        <v>7.0000000000000007E-2</v>
      </c>
      <c r="BF33" s="26">
        <v>0.04</v>
      </c>
      <c r="BG33" s="26">
        <v>0.08</v>
      </c>
      <c r="BH33" s="26">
        <v>0.09</v>
      </c>
      <c r="BI33" s="26">
        <v>0.44</v>
      </c>
      <c r="BJ33" s="26">
        <v>0</v>
      </c>
      <c r="BK33" s="26">
        <v>1.22</v>
      </c>
      <c r="BL33" s="26">
        <v>0</v>
      </c>
      <c r="BM33" s="26">
        <v>0.38</v>
      </c>
      <c r="BN33" s="26">
        <v>0</v>
      </c>
      <c r="BO33" s="26">
        <v>0</v>
      </c>
      <c r="BP33" s="26">
        <v>0</v>
      </c>
      <c r="BQ33" s="26">
        <v>0.08</v>
      </c>
      <c r="BR33" s="26">
        <v>0.13</v>
      </c>
      <c r="BS33" s="26">
        <v>0.99</v>
      </c>
      <c r="BT33" s="26">
        <v>0</v>
      </c>
      <c r="BU33" s="26">
        <v>0</v>
      </c>
      <c r="BV33" s="26">
        <v>0.06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235.72</v>
      </c>
      <c r="CC33" s="25">
        <v>23.01</v>
      </c>
      <c r="CE33" s="23">
        <v>34.5</v>
      </c>
      <c r="CG33" s="23">
        <v>64.569999999999993</v>
      </c>
      <c r="CH33" s="23">
        <v>30.46</v>
      </c>
      <c r="CI33" s="23">
        <v>47.51</v>
      </c>
      <c r="CJ33" s="23">
        <v>977.91</v>
      </c>
      <c r="CK33" s="23">
        <v>361.29</v>
      </c>
      <c r="CL33" s="23">
        <v>669.6</v>
      </c>
      <c r="CM33" s="23">
        <v>40.909999999999997</v>
      </c>
      <c r="CN33" s="23">
        <v>19.68</v>
      </c>
      <c r="CO33" s="23">
        <v>30.3</v>
      </c>
      <c r="CP33" s="23">
        <v>6.25</v>
      </c>
      <c r="CQ33" s="23">
        <v>1.25</v>
      </c>
      <c r="CR33" s="23">
        <v>13.95</v>
      </c>
    </row>
    <row r="34" spans="1:96" s="23" customFormat="1">
      <c r="A34" s="23" t="str">
        <f>"10"</f>
        <v>10</v>
      </c>
      <c r="B34" s="24" t="s">
        <v>95</v>
      </c>
      <c r="C34" s="25" t="str">
        <f>"15"</f>
        <v>15</v>
      </c>
      <c r="D34" s="25">
        <v>0.12</v>
      </c>
      <c r="E34" s="25">
        <v>0.12</v>
      </c>
      <c r="F34" s="25">
        <v>10.88</v>
      </c>
      <c r="G34" s="25">
        <v>0</v>
      </c>
      <c r="H34" s="25">
        <v>0.2</v>
      </c>
      <c r="I34" s="25">
        <v>99.096000000000004</v>
      </c>
      <c r="J34" s="26">
        <v>7.07</v>
      </c>
      <c r="K34" s="26">
        <v>0.33</v>
      </c>
      <c r="L34" s="26">
        <v>0</v>
      </c>
      <c r="M34" s="26">
        <v>0</v>
      </c>
      <c r="N34" s="26">
        <v>0.2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0.21</v>
      </c>
      <c r="U34" s="26">
        <v>2.25</v>
      </c>
      <c r="V34" s="26">
        <v>4.5</v>
      </c>
      <c r="W34" s="26">
        <v>3.6</v>
      </c>
      <c r="X34" s="26">
        <v>0</v>
      </c>
      <c r="Y34" s="26">
        <v>4.5</v>
      </c>
      <c r="Z34" s="26">
        <v>0.03</v>
      </c>
      <c r="AA34" s="26">
        <v>60</v>
      </c>
      <c r="AB34" s="26">
        <v>45</v>
      </c>
      <c r="AC34" s="26">
        <v>67.5</v>
      </c>
      <c r="AD34" s="26">
        <v>0.15</v>
      </c>
      <c r="AE34" s="26">
        <v>0</v>
      </c>
      <c r="AF34" s="26">
        <v>0.02</v>
      </c>
      <c r="AG34" s="26">
        <v>0.02</v>
      </c>
      <c r="AH34" s="26">
        <v>0.03</v>
      </c>
      <c r="AI34" s="26">
        <v>0</v>
      </c>
      <c r="AJ34" s="26">
        <v>0</v>
      </c>
      <c r="AK34" s="26">
        <v>6.3</v>
      </c>
      <c r="AL34" s="26">
        <v>6.15</v>
      </c>
      <c r="AM34" s="26">
        <v>11.4</v>
      </c>
      <c r="AN34" s="26">
        <v>6.75</v>
      </c>
      <c r="AO34" s="26">
        <v>2.5499999999999998</v>
      </c>
      <c r="AP34" s="26">
        <v>7.05</v>
      </c>
      <c r="AQ34" s="26">
        <v>6.45</v>
      </c>
      <c r="AR34" s="26">
        <v>6.3</v>
      </c>
      <c r="AS34" s="26">
        <v>5.4</v>
      </c>
      <c r="AT34" s="26">
        <v>3.9</v>
      </c>
      <c r="AU34" s="26">
        <v>8.5500000000000007</v>
      </c>
      <c r="AV34" s="26">
        <v>5.25</v>
      </c>
      <c r="AW34" s="26">
        <v>3.6</v>
      </c>
      <c r="AX34" s="26">
        <v>21.3</v>
      </c>
      <c r="AY34" s="26">
        <v>0</v>
      </c>
      <c r="AZ34" s="26">
        <v>7.2</v>
      </c>
      <c r="BA34" s="26">
        <v>8.1</v>
      </c>
      <c r="BB34" s="26">
        <v>6.3</v>
      </c>
      <c r="BC34" s="26">
        <v>1.5</v>
      </c>
      <c r="BD34" s="26">
        <v>0.4</v>
      </c>
      <c r="BE34" s="26">
        <v>0.18</v>
      </c>
      <c r="BF34" s="26">
        <v>0.1</v>
      </c>
      <c r="BG34" s="26">
        <v>0.23</v>
      </c>
      <c r="BH34" s="26">
        <v>0.26</v>
      </c>
      <c r="BI34" s="26">
        <v>1.19</v>
      </c>
      <c r="BJ34" s="26">
        <v>0</v>
      </c>
      <c r="BK34" s="26">
        <v>3.31</v>
      </c>
      <c r="BL34" s="26">
        <v>0</v>
      </c>
      <c r="BM34" s="26">
        <v>1.02</v>
      </c>
      <c r="BN34" s="26">
        <v>0</v>
      </c>
      <c r="BO34" s="26">
        <v>0</v>
      </c>
      <c r="BP34" s="26">
        <v>0</v>
      </c>
      <c r="BQ34" s="26">
        <v>0.23</v>
      </c>
      <c r="BR34" s="26">
        <v>0.35</v>
      </c>
      <c r="BS34" s="26">
        <v>2.7</v>
      </c>
      <c r="BT34" s="26">
        <v>0</v>
      </c>
      <c r="BU34" s="26">
        <v>0</v>
      </c>
      <c r="BV34" s="26">
        <v>0.14000000000000001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3.75</v>
      </c>
      <c r="CC34" s="25">
        <v>16.09</v>
      </c>
      <c r="CE34" s="23">
        <v>67.5</v>
      </c>
      <c r="CG34" s="23">
        <v>0.8</v>
      </c>
      <c r="CH34" s="23">
        <v>0.2</v>
      </c>
      <c r="CI34" s="23">
        <v>0.5</v>
      </c>
      <c r="CJ34" s="23">
        <v>40</v>
      </c>
      <c r="CK34" s="23">
        <v>16.399999999999999</v>
      </c>
      <c r="CL34" s="23">
        <v>28.2</v>
      </c>
      <c r="CM34" s="23">
        <v>3.42</v>
      </c>
      <c r="CN34" s="23">
        <v>1.74</v>
      </c>
      <c r="CO34" s="23">
        <v>2.58</v>
      </c>
      <c r="CP34" s="23">
        <v>0</v>
      </c>
      <c r="CQ34" s="23">
        <v>0</v>
      </c>
      <c r="CR34" s="23">
        <v>9.75</v>
      </c>
    </row>
    <row r="35" spans="1:96" s="23" customFormat="1">
      <c r="A35" s="23" t="str">
        <f>"1/6"</f>
        <v>1/6</v>
      </c>
      <c r="B35" s="24" t="s">
        <v>94</v>
      </c>
      <c r="C35" s="25" t="str">
        <f>"40"</f>
        <v>40</v>
      </c>
      <c r="D35" s="25">
        <v>5.08</v>
      </c>
      <c r="E35" s="25">
        <v>5.08</v>
      </c>
      <c r="F35" s="25">
        <v>4.5999999999999996</v>
      </c>
      <c r="G35" s="25">
        <v>0</v>
      </c>
      <c r="H35" s="25">
        <v>0.28000000000000003</v>
      </c>
      <c r="I35" s="25">
        <v>62.783999999999999</v>
      </c>
      <c r="J35" s="26">
        <v>1.2</v>
      </c>
      <c r="K35" s="26">
        <v>0</v>
      </c>
      <c r="L35" s="26">
        <v>0</v>
      </c>
      <c r="M35" s="26">
        <v>0</v>
      </c>
      <c r="N35" s="26">
        <v>0.28000000000000003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0.4</v>
      </c>
      <c r="U35" s="26">
        <v>53.6</v>
      </c>
      <c r="V35" s="26">
        <v>56</v>
      </c>
      <c r="W35" s="26">
        <v>22</v>
      </c>
      <c r="X35" s="26">
        <v>4.8</v>
      </c>
      <c r="Y35" s="26">
        <v>76.8</v>
      </c>
      <c r="Z35" s="26">
        <v>1</v>
      </c>
      <c r="AA35" s="26">
        <v>100</v>
      </c>
      <c r="AB35" s="26">
        <v>24</v>
      </c>
      <c r="AC35" s="26">
        <v>104</v>
      </c>
      <c r="AD35" s="26">
        <v>0.24</v>
      </c>
      <c r="AE35" s="26">
        <v>0.03</v>
      </c>
      <c r="AF35" s="26">
        <v>0.18</v>
      </c>
      <c r="AG35" s="26">
        <v>0.08</v>
      </c>
      <c r="AH35" s="26">
        <v>1.44</v>
      </c>
      <c r="AI35" s="26">
        <v>0</v>
      </c>
      <c r="AJ35" s="26">
        <v>0</v>
      </c>
      <c r="AK35" s="26">
        <v>308.8</v>
      </c>
      <c r="AL35" s="26">
        <v>238.8</v>
      </c>
      <c r="AM35" s="26">
        <v>432.4</v>
      </c>
      <c r="AN35" s="26">
        <v>361.2</v>
      </c>
      <c r="AO35" s="26">
        <v>169.6</v>
      </c>
      <c r="AP35" s="26">
        <v>244</v>
      </c>
      <c r="AQ35" s="26">
        <v>81.599999999999994</v>
      </c>
      <c r="AR35" s="26">
        <v>260.8</v>
      </c>
      <c r="AS35" s="26">
        <v>284</v>
      </c>
      <c r="AT35" s="26">
        <v>314.8</v>
      </c>
      <c r="AU35" s="26">
        <v>491.6</v>
      </c>
      <c r="AV35" s="26">
        <v>136</v>
      </c>
      <c r="AW35" s="26">
        <v>166.4</v>
      </c>
      <c r="AX35" s="26">
        <v>709.2</v>
      </c>
      <c r="AY35" s="26">
        <v>5.6</v>
      </c>
      <c r="AZ35" s="26">
        <v>158.4</v>
      </c>
      <c r="BA35" s="26">
        <v>371.2</v>
      </c>
      <c r="BB35" s="26">
        <v>190.4</v>
      </c>
      <c r="BC35" s="26">
        <v>117.2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29.64</v>
      </c>
      <c r="CC35" s="25">
        <v>11.22</v>
      </c>
      <c r="CE35" s="23">
        <v>104</v>
      </c>
      <c r="CG35" s="23">
        <v>9.0399999999999991</v>
      </c>
      <c r="CH35" s="23">
        <v>7.6</v>
      </c>
      <c r="CI35" s="23">
        <v>8.32</v>
      </c>
      <c r="CJ35" s="23">
        <v>1296</v>
      </c>
      <c r="CK35" s="23">
        <v>828</v>
      </c>
      <c r="CL35" s="23">
        <v>1062</v>
      </c>
      <c r="CM35" s="23">
        <v>4</v>
      </c>
      <c r="CN35" s="23">
        <v>2.8</v>
      </c>
      <c r="CO35" s="23">
        <v>3.4</v>
      </c>
      <c r="CP35" s="23">
        <v>0</v>
      </c>
      <c r="CQ35" s="23">
        <v>0</v>
      </c>
      <c r="CR35" s="23">
        <v>6.8</v>
      </c>
    </row>
    <row r="36" spans="1:96" s="23" customFormat="1">
      <c r="A36" s="23" t="str">
        <f>"2"</f>
        <v>2</v>
      </c>
      <c r="B36" s="24" t="s">
        <v>96</v>
      </c>
      <c r="C36" s="25" t="str">
        <f>"40"</f>
        <v>40</v>
      </c>
      <c r="D36" s="25">
        <v>2.64</v>
      </c>
      <c r="E36" s="25">
        <v>0</v>
      </c>
      <c r="F36" s="25">
        <v>0.26</v>
      </c>
      <c r="G36" s="25">
        <v>0.26</v>
      </c>
      <c r="H36" s="25">
        <v>18.760000000000002</v>
      </c>
      <c r="I36" s="25">
        <v>89.560399999999987</v>
      </c>
      <c r="J36" s="26">
        <v>0</v>
      </c>
      <c r="K36" s="26">
        <v>0</v>
      </c>
      <c r="L36" s="26">
        <v>0</v>
      </c>
      <c r="M36" s="26">
        <v>0</v>
      </c>
      <c r="N36" s="26">
        <v>0.44</v>
      </c>
      <c r="O36" s="26">
        <v>18.239999999999998</v>
      </c>
      <c r="P36" s="26">
        <v>0.08</v>
      </c>
      <c r="Q36" s="26">
        <v>0</v>
      </c>
      <c r="R36" s="26">
        <v>0</v>
      </c>
      <c r="S36" s="26">
        <v>0</v>
      </c>
      <c r="T36" s="26">
        <v>0.72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127.72</v>
      </c>
      <c r="AL36" s="26">
        <v>132.94</v>
      </c>
      <c r="AM36" s="26">
        <v>203.58</v>
      </c>
      <c r="AN36" s="26">
        <v>67.510000000000005</v>
      </c>
      <c r="AO36" s="26">
        <v>40.020000000000003</v>
      </c>
      <c r="AP36" s="26">
        <v>80.040000000000006</v>
      </c>
      <c r="AQ36" s="26">
        <v>30.28</v>
      </c>
      <c r="AR36" s="26">
        <v>144.77000000000001</v>
      </c>
      <c r="AS36" s="26">
        <v>89.78</v>
      </c>
      <c r="AT36" s="26">
        <v>125.28</v>
      </c>
      <c r="AU36" s="26">
        <v>103.36</v>
      </c>
      <c r="AV36" s="26">
        <v>54.29</v>
      </c>
      <c r="AW36" s="26">
        <v>96.05</v>
      </c>
      <c r="AX36" s="26">
        <v>803.18</v>
      </c>
      <c r="AY36" s="26">
        <v>0</v>
      </c>
      <c r="AZ36" s="26">
        <v>261.7</v>
      </c>
      <c r="BA36" s="26">
        <v>113.8</v>
      </c>
      <c r="BB36" s="26">
        <v>75.52</v>
      </c>
      <c r="BC36" s="26">
        <v>59.86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0.03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0.03</v>
      </c>
      <c r="BT36" s="26">
        <v>0</v>
      </c>
      <c r="BU36" s="26">
        <v>0</v>
      </c>
      <c r="BV36" s="26">
        <v>0.11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15.64</v>
      </c>
      <c r="CC36" s="25">
        <v>2.12</v>
      </c>
      <c r="CE36" s="23">
        <v>0</v>
      </c>
      <c r="CG36" s="23">
        <v>0</v>
      </c>
      <c r="CH36" s="23">
        <v>0</v>
      </c>
      <c r="CI36" s="23">
        <v>0</v>
      </c>
      <c r="CJ36" s="23">
        <v>1192.47</v>
      </c>
      <c r="CK36" s="23">
        <v>459.41</v>
      </c>
      <c r="CL36" s="23">
        <v>825.94</v>
      </c>
      <c r="CM36" s="23">
        <v>9.5399999999999991</v>
      </c>
      <c r="CN36" s="23">
        <v>9.5399999999999991</v>
      </c>
      <c r="CO36" s="23">
        <v>9.5399999999999991</v>
      </c>
      <c r="CP36" s="23">
        <v>0</v>
      </c>
      <c r="CQ36" s="23">
        <v>0</v>
      </c>
      <c r="CR36" s="23">
        <v>1.77</v>
      </c>
    </row>
    <row r="37" spans="1:96" s="23" customFormat="1">
      <c r="A37" s="23" t="str">
        <f>""</f>
        <v/>
      </c>
      <c r="B37" s="24" t="s">
        <v>97</v>
      </c>
      <c r="C37" s="25" t="str">
        <f>"40"</f>
        <v>40</v>
      </c>
      <c r="D37" s="25">
        <v>2.4</v>
      </c>
      <c r="E37" s="25">
        <v>0</v>
      </c>
      <c r="F37" s="25">
        <v>8</v>
      </c>
      <c r="G37" s="25">
        <v>0</v>
      </c>
      <c r="H37" s="25">
        <v>20</v>
      </c>
      <c r="I37" s="25">
        <v>157.6</v>
      </c>
      <c r="J37" s="26">
        <v>0</v>
      </c>
      <c r="K37" s="26">
        <v>0</v>
      </c>
      <c r="L37" s="26">
        <v>0</v>
      </c>
      <c r="M37" s="26">
        <v>0</v>
      </c>
      <c r="N37" s="26">
        <v>20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0.08</v>
      </c>
      <c r="AE37" s="26">
        <v>0</v>
      </c>
      <c r="AF37" s="26">
        <v>0</v>
      </c>
      <c r="AG37" s="26">
        <v>0</v>
      </c>
      <c r="AH37" s="26">
        <v>0.04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5">
        <v>14.52</v>
      </c>
      <c r="CE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12.1</v>
      </c>
    </row>
    <row r="38" spans="1:96" s="19" customFormat="1">
      <c r="A38" s="19" t="str">
        <f>"27/10"</f>
        <v>27/10</v>
      </c>
      <c r="B38" s="20" t="s">
        <v>113</v>
      </c>
      <c r="C38" s="21" t="str">
        <f>"200"</f>
        <v>200</v>
      </c>
      <c r="D38" s="21">
        <v>0.1</v>
      </c>
      <c r="E38" s="21">
        <v>0</v>
      </c>
      <c r="F38" s="21">
        <v>0.02</v>
      </c>
      <c r="G38" s="21">
        <v>0.02</v>
      </c>
      <c r="H38" s="21">
        <v>5.94</v>
      </c>
      <c r="I38" s="21">
        <v>23.095202</v>
      </c>
      <c r="J38" s="22">
        <v>0</v>
      </c>
      <c r="K38" s="22">
        <v>0</v>
      </c>
      <c r="L38" s="22">
        <v>0</v>
      </c>
      <c r="M38" s="22">
        <v>0</v>
      </c>
      <c r="N38" s="22">
        <v>5.89</v>
      </c>
      <c r="O38" s="22">
        <v>0</v>
      </c>
      <c r="P38" s="22">
        <v>0.05</v>
      </c>
      <c r="Q38" s="22">
        <v>0</v>
      </c>
      <c r="R38" s="22">
        <v>0</v>
      </c>
      <c r="S38" s="22">
        <v>0</v>
      </c>
      <c r="T38" s="22">
        <v>0.03</v>
      </c>
      <c r="U38" s="22">
        <v>0.06</v>
      </c>
      <c r="V38" s="22">
        <v>0.18</v>
      </c>
      <c r="W38" s="22">
        <v>0.17</v>
      </c>
      <c r="X38" s="22">
        <v>0</v>
      </c>
      <c r="Y38" s="22">
        <v>0</v>
      </c>
      <c r="Z38" s="22">
        <v>0.02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200.05</v>
      </c>
      <c r="CC38" s="21">
        <v>1.1200000000000001</v>
      </c>
      <c r="CE38" s="19">
        <v>0</v>
      </c>
      <c r="CG38" s="19">
        <v>0.6</v>
      </c>
      <c r="CH38" s="19">
        <v>0.6</v>
      </c>
      <c r="CI38" s="19">
        <v>0.6</v>
      </c>
      <c r="CJ38" s="19">
        <v>60</v>
      </c>
      <c r="CK38" s="19">
        <v>24.6</v>
      </c>
      <c r="CL38" s="19">
        <v>42.3</v>
      </c>
      <c r="CM38" s="19">
        <v>6.54</v>
      </c>
      <c r="CN38" s="19">
        <v>3.84</v>
      </c>
      <c r="CO38" s="19">
        <v>5.19</v>
      </c>
      <c r="CP38" s="19">
        <v>6</v>
      </c>
      <c r="CQ38" s="19">
        <v>0</v>
      </c>
      <c r="CR38" s="19">
        <v>0.68</v>
      </c>
    </row>
    <row r="39" spans="1:96" s="30" customFormat="1" ht="11.4">
      <c r="B39" s="27" t="s">
        <v>114</v>
      </c>
      <c r="C39" s="28"/>
      <c r="D39" s="28">
        <v>14.3</v>
      </c>
      <c r="E39" s="28">
        <v>8.9499999999999993</v>
      </c>
      <c r="F39" s="28">
        <v>31.5</v>
      </c>
      <c r="G39" s="28">
        <v>0.28999999999999998</v>
      </c>
      <c r="H39" s="28">
        <v>58.74</v>
      </c>
      <c r="I39" s="28">
        <v>568.59</v>
      </c>
      <c r="J39" s="29">
        <v>13.76</v>
      </c>
      <c r="K39" s="29">
        <v>0.47</v>
      </c>
      <c r="L39" s="29">
        <v>0</v>
      </c>
      <c r="M39" s="29">
        <v>0</v>
      </c>
      <c r="N39" s="29">
        <v>39.840000000000003</v>
      </c>
      <c r="O39" s="29">
        <v>18.239999999999998</v>
      </c>
      <c r="P39" s="29">
        <v>0.66</v>
      </c>
      <c r="Q39" s="29">
        <v>0</v>
      </c>
      <c r="R39" s="29">
        <v>0</v>
      </c>
      <c r="S39" s="29">
        <v>0.13</v>
      </c>
      <c r="T39" s="29">
        <v>3.92</v>
      </c>
      <c r="U39" s="29">
        <v>606.78</v>
      </c>
      <c r="V39" s="29">
        <v>291.25</v>
      </c>
      <c r="W39" s="29">
        <v>181.46</v>
      </c>
      <c r="X39" s="29">
        <v>24.16</v>
      </c>
      <c r="Y39" s="29">
        <v>191.57</v>
      </c>
      <c r="Z39" s="29">
        <v>1.28</v>
      </c>
      <c r="AA39" s="29">
        <v>190.3</v>
      </c>
      <c r="AB39" s="29">
        <v>94.2</v>
      </c>
      <c r="AC39" s="29">
        <v>227.68</v>
      </c>
      <c r="AD39" s="29">
        <v>0.53</v>
      </c>
      <c r="AE39" s="29">
        <v>7.0000000000000007E-2</v>
      </c>
      <c r="AF39" s="29">
        <v>0.37</v>
      </c>
      <c r="AG39" s="29">
        <v>0.31</v>
      </c>
      <c r="AH39" s="29">
        <v>2.54</v>
      </c>
      <c r="AI39" s="29">
        <v>4.21</v>
      </c>
      <c r="AJ39" s="29">
        <v>0</v>
      </c>
      <c r="AK39" s="29">
        <v>640.65</v>
      </c>
      <c r="AL39" s="29">
        <v>573.27</v>
      </c>
      <c r="AM39" s="29">
        <v>982.64</v>
      </c>
      <c r="AN39" s="29">
        <v>704.19</v>
      </c>
      <c r="AO39" s="29">
        <v>301.86</v>
      </c>
      <c r="AP39" s="29">
        <v>489.66</v>
      </c>
      <c r="AQ39" s="29">
        <v>172.39</v>
      </c>
      <c r="AR39" s="29">
        <v>589.32000000000005</v>
      </c>
      <c r="AS39" s="29">
        <v>381.31</v>
      </c>
      <c r="AT39" s="29">
        <v>445.52</v>
      </c>
      <c r="AU39" s="29">
        <v>606.87</v>
      </c>
      <c r="AV39" s="29">
        <v>197.6</v>
      </c>
      <c r="AW39" s="29">
        <v>267.45999999999998</v>
      </c>
      <c r="AX39" s="29">
        <v>1542.08</v>
      </c>
      <c r="AY39" s="29">
        <v>5.6</v>
      </c>
      <c r="AZ39" s="29">
        <v>430.12</v>
      </c>
      <c r="BA39" s="29">
        <v>496.28</v>
      </c>
      <c r="BB39" s="29">
        <v>495.21</v>
      </c>
      <c r="BC39" s="29">
        <v>210.31</v>
      </c>
      <c r="BD39" s="29">
        <v>0.55000000000000004</v>
      </c>
      <c r="BE39" s="29">
        <v>0.25</v>
      </c>
      <c r="BF39" s="29">
        <v>0.14000000000000001</v>
      </c>
      <c r="BG39" s="29">
        <v>0.31</v>
      </c>
      <c r="BH39" s="29">
        <v>0.35</v>
      </c>
      <c r="BI39" s="29">
        <v>1.63</v>
      </c>
      <c r="BJ39" s="29">
        <v>0</v>
      </c>
      <c r="BK39" s="29">
        <v>4.5599999999999996</v>
      </c>
      <c r="BL39" s="29">
        <v>0</v>
      </c>
      <c r="BM39" s="29">
        <v>1.4</v>
      </c>
      <c r="BN39" s="29">
        <v>0</v>
      </c>
      <c r="BO39" s="29">
        <v>0</v>
      </c>
      <c r="BP39" s="29">
        <v>0</v>
      </c>
      <c r="BQ39" s="29">
        <v>0.32</v>
      </c>
      <c r="BR39" s="29">
        <v>0.48</v>
      </c>
      <c r="BS39" s="29">
        <v>3.72</v>
      </c>
      <c r="BT39" s="29">
        <v>0</v>
      </c>
      <c r="BU39" s="29">
        <v>0</v>
      </c>
      <c r="BV39" s="29">
        <v>0.31</v>
      </c>
      <c r="BW39" s="29">
        <v>0.03</v>
      </c>
      <c r="BX39" s="29">
        <v>0</v>
      </c>
      <c r="BY39" s="29">
        <v>0</v>
      </c>
      <c r="BZ39" s="29">
        <v>0</v>
      </c>
      <c r="CA39" s="29">
        <v>0</v>
      </c>
      <c r="CB39" s="29">
        <v>484.8</v>
      </c>
      <c r="CC39" s="28">
        <f>SUM($CC$32:$CC$38)</f>
        <v>68.08</v>
      </c>
      <c r="CD39" s="30">
        <f>$I$39/$I$53*100</f>
        <v>18.733320593836282</v>
      </c>
      <c r="CE39" s="30">
        <v>206</v>
      </c>
      <c r="CG39" s="30">
        <v>75.010000000000005</v>
      </c>
      <c r="CH39" s="30">
        <v>38.86</v>
      </c>
      <c r="CI39" s="30">
        <v>56.93</v>
      </c>
      <c r="CJ39" s="30">
        <v>3566.38</v>
      </c>
      <c r="CK39" s="30">
        <v>1689.7</v>
      </c>
      <c r="CL39" s="30">
        <v>2628.04</v>
      </c>
      <c r="CM39" s="30">
        <v>64.41</v>
      </c>
      <c r="CN39" s="30">
        <v>37.6</v>
      </c>
      <c r="CO39" s="30">
        <v>51</v>
      </c>
      <c r="CP39" s="30">
        <v>12.25</v>
      </c>
      <c r="CQ39" s="30">
        <v>1.25</v>
      </c>
    </row>
    <row r="40" spans="1:96">
      <c r="B40" s="18" t="s">
        <v>115</v>
      </c>
      <c r="C40" s="16"/>
      <c r="D40" s="16"/>
      <c r="E40" s="16"/>
      <c r="F40" s="16"/>
      <c r="G40" s="16"/>
      <c r="H40" s="16"/>
      <c r="I40" s="16"/>
    </row>
    <row r="41" spans="1:96" s="23" customFormat="1" ht="36">
      <c r="A41" s="23" t="str">
        <f>"5/1"</f>
        <v>5/1</v>
      </c>
      <c r="B41" s="24" t="s">
        <v>101</v>
      </c>
      <c r="C41" s="25" t="str">
        <f>"100"</f>
        <v>100</v>
      </c>
      <c r="D41" s="25">
        <v>1.64</v>
      </c>
      <c r="E41" s="25">
        <v>0</v>
      </c>
      <c r="F41" s="25">
        <v>6.02</v>
      </c>
      <c r="G41" s="25">
        <v>6.02</v>
      </c>
      <c r="H41" s="25">
        <v>10</v>
      </c>
      <c r="I41" s="25">
        <v>96.913865999999999</v>
      </c>
      <c r="J41" s="26">
        <v>0.75</v>
      </c>
      <c r="K41" s="26">
        <v>3.9</v>
      </c>
      <c r="L41" s="26">
        <v>0</v>
      </c>
      <c r="M41" s="26">
        <v>0</v>
      </c>
      <c r="N41" s="26">
        <v>6.85</v>
      </c>
      <c r="O41" s="26">
        <v>1.53</v>
      </c>
      <c r="P41" s="26">
        <v>1.62</v>
      </c>
      <c r="Q41" s="26">
        <v>0</v>
      </c>
      <c r="R41" s="26">
        <v>0</v>
      </c>
      <c r="S41" s="26">
        <v>0.21</v>
      </c>
      <c r="T41" s="26">
        <v>1.25</v>
      </c>
      <c r="U41" s="26">
        <v>198.65</v>
      </c>
      <c r="V41" s="26">
        <v>212.06</v>
      </c>
      <c r="W41" s="26">
        <v>36.01</v>
      </c>
      <c r="X41" s="26">
        <v>11.73</v>
      </c>
      <c r="Y41" s="26">
        <v>25.12</v>
      </c>
      <c r="Z41" s="26">
        <v>0.48</v>
      </c>
      <c r="AA41" s="26">
        <v>0</v>
      </c>
      <c r="AB41" s="26">
        <v>13.33</v>
      </c>
      <c r="AC41" s="26">
        <v>2.04</v>
      </c>
      <c r="AD41" s="26">
        <v>2.72</v>
      </c>
      <c r="AE41" s="26">
        <v>0.02</v>
      </c>
      <c r="AF41" s="26">
        <v>0.03</v>
      </c>
      <c r="AG41" s="26">
        <v>0.48</v>
      </c>
      <c r="AH41" s="26">
        <v>0.65</v>
      </c>
      <c r="AI41" s="26">
        <v>30.67</v>
      </c>
      <c r="AJ41" s="26">
        <v>0</v>
      </c>
      <c r="AK41" s="26">
        <v>38.65</v>
      </c>
      <c r="AL41" s="26">
        <v>33.32</v>
      </c>
      <c r="AM41" s="26">
        <v>42.65</v>
      </c>
      <c r="AN41" s="26">
        <v>40.65</v>
      </c>
      <c r="AO41" s="26">
        <v>14.66</v>
      </c>
      <c r="AP41" s="26">
        <v>29.99</v>
      </c>
      <c r="AQ41" s="26">
        <v>6.67</v>
      </c>
      <c r="AR41" s="26">
        <v>37.32</v>
      </c>
      <c r="AS41" s="26">
        <v>47.32</v>
      </c>
      <c r="AT41" s="26">
        <v>56.65</v>
      </c>
      <c r="AU41" s="26">
        <v>114.63</v>
      </c>
      <c r="AV41" s="26">
        <v>18.670000000000002</v>
      </c>
      <c r="AW41" s="26">
        <v>31.32</v>
      </c>
      <c r="AX41" s="26">
        <v>183.27</v>
      </c>
      <c r="AY41" s="26">
        <v>0</v>
      </c>
      <c r="AZ41" s="26">
        <v>39.32</v>
      </c>
      <c r="BA41" s="26">
        <v>39.32</v>
      </c>
      <c r="BB41" s="26">
        <v>33.32</v>
      </c>
      <c r="BC41" s="26">
        <v>13.33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0.37</v>
      </c>
      <c r="BL41" s="26">
        <v>0</v>
      </c>
      <c r="BM41" s="26">
        <v>0.24</v>
      </c>
      <c r="BN41" s="26">
        <v>0.02</v>
      </c>
      <c r="BO41" s="26">
        <v>0.04</v>
      </c>
      <c r="BP41" s="26">
        <v>0</v>
      </c>
      <c r="BQ41" s="26">
        <v>0</v>
      </c>
      <c r="BR41" s="26">
        <v>0</v>
      </c>
      <c r="BS41" s="26">
        <v>1.4</v>
      </c>
      <c r="BT41" s="26">
        <v>0</v>
      </c>
      <c r="BU41" s="26">
        <v>0</v>
      </c>
      <c r="BV41" s="26">
        <v>3.47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81.42</v>
      </c>
      <c r="CC41" s="25">
        <v>12.98</v>
      </c>
      <c r="CE41" s="23">
        <v>2.2200000000000002</v>
      </c>
      <c r="CG41" s="23">
        <v>16.34</v>
      </c>
      <c r="CH41" s="23">
        <v>7.2</v>
      </c>
      <c r="CI41" s="23">
        <v>11.77</v>
      </c>
      <c r="CJ41" s="23">
        <v>425.2</v>
      </c>
      <c r="CK41" s="23">
        <v>106.29</v>
      </c>
      <c r="CL41" s="23">
        <v>265.74</v>
      </c>
      <c r="CM41" s="23">
        <v>10.48</v>
      </c>
      <c r="CN41" s="23">
        <v>8.8699999999999992</v>
      </c>
      <c r="CO41" s="23">
        <v>9.67</v>
      </c>
      <c r="CP41" s="23">
        <v>3</v>
      </c>
      <c r="CQ41" s="23">
        <v>0.5</v>
      </c>
      <c r="CR41" s="23">
        <v>7.87</v>
      </c>
    </row>
    <row r="42" spans="1:96" s="23" customFormat="1">
      <c r="A42" s="23" t="str">
        <f>"11/2"</f>
        <v>11/2</v>
      </c>
      <c r="B42" s="24" t="s">
        <v>102</v>
      </c>
      <c r="C42" s="25" t="str">
        <f>"250"</f>
        <v>250</v>
      </c>
      <c r="D42" s="25">
        <v>2.46</v>
      </c>
      <c r="E42" s="25">
        <v>0</v>
      </c>
      <c r="F42" s="25">
        <v>5.42</v>
      </c>
      <c r="G42" s="25">
        <v>5.41</v>
      </c>
      <c r="H42" s="25">
        <v>18.77</v>
      </c>
      <c r="I42" s="25">
        <v>131.17202499999999</v>
      </c>
      <c r="J42" s="26">
        <v>1.17</v>
      </c>
      <c r="K42" s="26">
        <v>3.25</v>
      </c>
      <c r="L42" s="26">
        <v>0</v>
      </c>
      <c r="M42" s="26">
        <v>0</v>
      </c>
      <c r="N42" s="26">
        <v>3.33</v>
      </c>
      <c r="O42" s="26">
        <v>13.28</v>
      </c>
      <c r="P42" s="26">
        <v>2.16</v>
      </c>
      <c r="Q42" s="26">
        <v>0</v>
      </c>
      <c r="R42" s="26">
        <v>0</v>
      </c>
      <c r="S42" s="26">
        <v>0.37</v>
      </c>
      <c r="T42" s="26">
        <v>2.78</v>
      </c>
      <c r="U42" s="26">
        <v>563.75</v>
      </c>
      <c r="V42" s="26">
        <v>455.74</v>
      </c>
      <c r="W42" s="26">
        <v>26.07</v>
      </c>
      <c r="X42" s="26">
        <v>25.94</v>
      </c>
      <c r="Y42" s="26">
        <v>73.17</v>
      </c>
      <c r="Z42" s="26">
        <v>0.97</v>
      </c>
      <c r="AA42" s="26">
        <v>3</v>
      </c>
      <c r="AB42" s="26">
        <v>1457.2</v>
      </c>
      <c r="AC42" s="26">
        <v>308.35000000000002</v>
      </c>
      <c r="AD42" s="26">
        <v>2.4500000000000002</v>
      </c>
      <c r="AE42" s="26">
        <v>0.08</v>
      </c>
      <c r="AF42" s="26">
        <v>0.06</v>
      </c>
      <c r="AG42" s="26">
        <v>1.02</v>
      </c>
      <c r="AH42" s="26">
        <v>1.84</v>
      </c>
      <c r="AI42" s="26">
        <v>7.21</v>
      </c>
      <c r="AJ42" s="26">
        <v>0</v>
      </c>
      <c r="AK42" s="26">
        <v>93.53</v>
      </c>
      <c r="AL42" s="26">
        <v>88.37</v>
      </c>
      <c r="AM42" s="26">
        <v>146.6</v>
      </c>
      <c r="AN42" s="26">
        <v>144.02000000000001</v>
      </c>
      <c r="AO42" s="26">
        <v>39.01</v>
      </c>
      <c r="AP42" s="26">
        <v>85.92</v>
      </c>
      <c r="AQ42" s="26">
        <v>31.35</v>
      </c>
      <c r="AR42" s="26">
        <v>95.04</v>
      </c>
      <c r="AS42" s="26">
        <v>116.89</v>
      </c>
      <c r="AT42" s="26">
        <v>182.66</v>
      </c>
      <c r="AU42" s="26">
        <v>185.61</v>
      </c>
      <c r="AV42" s="26">
        <v>52.67</v>
      </c>
      <c r="AW42" s="26">
        <v>92.97</v>
      </c>
      <c r="AX42" s="26">
        <v>494.37</v>
      </c>
      <c r="AY42" s="26">
        <v>0</v>
      </c>
      <c r="AZ42" s="26">
        <v>110.88</v>
      </c>
      <c r="BA42" s="26">
        <v>84.42</v>
      </c>
      <c r="BB42" s="26">
        <v>66.89</v>
      </c>
      <c r="BC42" s="26">
        <v>32.76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0.34</v>
      </c>
      <c r="BL42" s="26">
        <v>0</v>
      </c>
      <c r="BM42" s="26">
        <v>0.19</v>
      </c>
      <c r="BN42" s="26">
        <v>0.01</v>
      </c>
      <c r="BO42" s="26">
        <v>0.03</v>
      </c>
      <c r="BP42" s="26">
        <v>0</v>
      </c>
      <c r="BQ42" s="26">
        <v>0</v>
      </c>
      <c r="BR42" s="26">
        <v>0</v>
      </c>
      <c r="BS42" s="26">
        <v>1.1599999999999999</v>
      </c>
      <c r="BT42" s="26">
        <v>0</v>
      </c>
      <c r="BU42" s="26">
        <v>0</v>
      </c>
      <c r="BV42" s="26">
        <v>3.04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290.93</v>
      </c>
      <c r="CC42" s="25">
        <v>18.96</v>
      </c>
      <c r="CE42" s="23">
        <v>245.87</v>
      </c>
      <c r="CG42" s="23">
        <v>50.3</v>
      </c>
      <c r="CH42" s="23">
        <v>29.65</v>
      </c>
      <c r="CI42" s="23">
        <v>39.979999999999997</v>
      </c>
      <c r="CJ42" s="23">
        <v>1231.33</v>
      </c>
      <c r="CK42" s="23">
        <v>615.28</v>
      </c>
      <c r="CL42" s="23">
        <v>923.31</v>
      </c>
      <c r="CM42" s="23">
        <v>58.19</v>
      </c>
      <c r="CN42" s="23">
        <v>28.57</v>
      </c>
      <c r="CO42" s="23">
        <v>43.38</v>
      </c>
      <c r="CP42" s="23">
        <v>0</v>
      </c>
      <c r="CQ42" s="23">
        <v>1</v>
      </c>
      <c r="CR42" s="23">
        <v>11.49</v>
      </c>
    </row>
    <row r="43" spans="1:96" s="23" customFormat="1" ht="24">
      <c r="A43" s="23" t="str">
        <f>"39/3"</f>
        <v>39/3</v>
      </c>
      <c r="B43" s="24" t="s">
        <v>103</v>
      </c>
      <c r="C43" s="25" t="str">
        <f>"200"</f>
        <v>200</v>
      </c>
      <c r="D43" s="25">
        <v>8.82</v>
      </c>
      <c r="E43" s="25">
        <v>0.05</v>
      </c>
      <c r="F43" s="25">
        <v>7.03</v>
      </c>
      <c r="G43" s="25">
        <v>2.2999999999999998</v>
      </c>
      <c r="H43" s="25">
        <v>46.05</v>
      </c>
      <c r="I43" s="25">
        <v>271.04667933333332</v>
      </c>
      <c r="J43" s="26">
        <v>3.57</v>
      </c>
      <c r="K43" s="26">
        <v>0.15</v>
      </c>
      <c r="L43" s="26">
        <v>0</v>
      </c>
      <c r="M43" s="26">
        <v>0</v>
      </c>
      <c r="N43" s="26">
        <v>1.06</v>
      </c>
      <c r="O43" s="26">
        <v>37.369999999999997</v>
      </c>
      <c r="P43" s="26">
        <v>7.62</v>
      </c>
      <c r="Q43" s="26">
        <v>0</v>
      </c>
      <c r="R43" s="26">
        <v>0</v>
      </c>
      <c r="S43" s="26">
        <v>0</v>
      </c>
      <c r="T43" s="26">
        <v>2.2999999999999998</v>
      </c>
      <c r="U43" s="26">
        <v>386.33</v>
      </c>
      <c r="V43" s="26">
        <v>269.17</v>
      </c>
      <c r="W43" s="26">
        <v>18.899999999999999</v>
      </c>
      <c r="X43" s="26">
        <v>135.11000000000001</v>
      </c>
      <c r="Y43" s="26">
        <v>199.33</v>
      </c>
      <c r="Z43" s="26">
        <v>4.66</v>
      </c>
      <c r="AA43" s="26">
        <v>26.67</v>
      </c>
      <c r="AB43" s="26">
        <v>24.39</v>
      </c>
      <c r="AC43" s="26">
        <v>31.42</v>
      </c>
      <c r="AD43" s="26">
        <v>0.63</v>
      </c>
      <c r="AE43" s="26">
        <v>0.26</v>
      </c>
      <c r="AF43" s="26">
        <v>0.14000000000000001</v>
      </c>
      <c r="AG43" s="26">
        <v>2.54</v>
      </c>
      <c r="AH43" s="26">
        <v>5.13</v>
      </c>
      <c r="AI43" s="26">
        <v>0</v>
      </c>
      <c r="AJ43" s="26">
        <v>0</v>
      </c>
      <c r="AK43" s="26">
        <v>413.27</v>
      </c>
      <c r="AL43" s="26">
        <v>322.75</v>
      </c>
      <c r="AM43" s="26">
        <v>523.34</v>
      </c>
      <c r="AN43" s="26">
        <v>371.71</v>
      </c>
      <c r="AO43" s="26">
        <v>223.77</v>
      </c>
      <c r="AP43" s="26">
        <v>281.39</v>
      </c>
      <c r="AQ43" s="26">
        <v>128.05000000000001</v>
      </c>
      <c r="AR43" s="26">
        <v>414.66</v>
      </c>
      <c r="AS43" s="26">
        <v>405.92</v>
      </c>
      <c r="AT43" s="26">
        <v>780.99</v>
      </c>
      <c r="AU43" s="26">
        <v>770.5</v>
      </c>
      <c r="AV43" s="26">
        <v>211.03</v>
      </c>
      <c r="AW43" s="26">
        <v>502.54</v>
      </c>
      <c r="AX43" s="26">
        <v>1581.79</v>
      </c>
      <c r="AY43" s="26">
        <v>0</v>
      </c>
      <c r="AZ43" s="26">
        <v>351.04</v>
      </c>
      <c r="BA43" s="26">
        <v>425.18</v>
      </c>
      <c r="BB43" s="26">
        <v>301.94</v>
      </c>
      <c r="BC43" s="26">
        <v>230.27</v>
      </c>
      <c r="BD43" s="26">
        <v>0.18</v>
      </c>
      <c r="BE43" s="26">
        <v>0.08</v>
      </c>
      <c r="BF43" s="26">
        <v>0.04</v>
      </c>
      <c r="BG43" s="26">
        <v>0.1</v>
      </c>
      <c r="BH43" s="26">
        <v>0.11</v>
      </c>
      <c r="BI43" s="26">
        <v>0.53</v>
      </c>
      <c r="BJ43" s="26">
        <v>0</v>
      </c>
      <c r="BK43" s="26">
        <v>1.81</v>
      </c>
      <c r="BL43" s="26">
        <v>0</v>
      </c>
      <c r="BM43" s="26">
        <v>0.47</v>
      </c>
      <c r="BN43" s="26">
        <v>0.01</v>
      </c>
      <c r="BO43" s="26">
        <v>0</v>
      </c>
      <c r="BP43" s="26">
        <v>0</v>
      </c>
      <c r="BQ43" s="26">
        <v>0.1</v>
      </c>
      <c r="BR43" s="26">
        <v>0.17</v>
      </c>
      <c r="BS43" s="26">
        <v>1.92</v>
      </c>
      <c r="BT43" s="26">
        <v>0.01</v>
      </c>
      <c r="BU43" s="26">
        <v>0</v>
      </c>
      <c r="BV43" s="26">
        <v>0.79</v>
      </c>
      <c r="BW43" s="26">
        <v>7.0000000000000007E-2</v>
      </c>
      <c r="BX43" s="26">
        <v>0</v>
      </c>
      <c r="BY43" s="26">
        <v>0</v>
      </c>
      <c r="BZ43" s="26">
        <v>0</v>
      </c>
      <c r="CA43" s="26">
        <v>0</v>
      </c>
      <c r="CB43" s="26">
        <v>118.61</v>
      </c>
      <c r="CC43" s="25">
        <v>14.01</v>
      </c>
      <c r="CE43" s="23">
        <v>30.73</v>
      </c>
      <c r="CG43" s="23">
        <v>40.03</v>
      </c>
      <c r="CH43" s="23">
        <v>22.03</v>
      </c>
      <c r="CI43" s="23">
        <v>31.03</v>
      </c>
      <c r="CJ43" s="23">
        <v>2502.39</v>
      </c>
      <c r="CK43" s="23">
        <v>1232.1600000000001</v>
      </c>
      <c r="CL43" s="23">
        <v>1867.28</v>
      </c>
      <c r="CM43" s="23">
        <v>36.590000000000003</v>
      </c>
      <c r="CN43" s="23">
        <v>24.34</v>
      </c>
      <c r="CO43" s="23">
        <v>30.46</v>
      </c>
      <c r="CP43" s="23">
        <v>0</v>
      </c>
      <c r="CQ43" s="23">
        <v>1</v>
      </c>
      <c r="CR43" s="23">
        <v>8.49</v>
      </c>
    </row>
    <row r="44" spans="1:96" s="23" customFormat="1">
      <c r="A44" s="23" t="str">
        <f>"2/9"</f>
        <v>2/9</v>
      </c>
      <c r="B44" s="24" t="s">
        <v>104</v>
      </c>
      <c r="C44" s="25" t="str">
        <f>"100"</f>
        <v>100</v>
      </c>
      <c r="D44" s="25">
        <v>12.3</v>
      </c>
      <c r="E44" s="25">
        <v>11.98</v>
      </c>
      <c r="F44" s="25">
        <v>11.74</v>
      </c>
      <c r="G44" s="25">
        <v>0.03</v>
      </c>
      <c r="H44" s="25">
        <v>2.44</v>
      </c>
      <c r="I44" s="25">
        <v>164.40040000000002</v>
      </c>
      <c r="J44" s="26">
        <v>4.63</v>
      </c>
      <c r="K44" s="26">
        <v>7.0000000000000007E-2</v>
      </c>
      <c r="L44" s="26">
        <v>0</v>
      </c>
      <c r="M44" s="26">
        <v>0</v>
      </c>
      <c r="N44" s="26">
        <v>0.23</v>
      </c>
      <c r="O44" s="26">
        <v>2.04</v>
      </c>
      <c r="P44" s="26">
        <v>0.17</v>
      </c>
      <c r="Q44" s="26">
        <v>0</v>
      </c>
      <c r="R44" s="26">
        <v>0</v>
      </c>
      <c r="S44" s="26">
        <v>0</v>
      </c>
      <c r="T44" s="26">
        <v>1.1599999999999999</v>
      </c>
      <c r="U44" s="26">
        <v>147.16</v>
      </c>
      <c r="V44" s="26">
        <v>82.35</v>
      </c>
      <c r="W44" s="26">
        <v>12.32</v>
      </c>
      <c r="X44" s="26">
        <v>10.51</v>
      </c>
      <c r="Y44" s="26">
        <v>87.83</v>
      </c>
      <c r="Z44" s="26">
        <v>0.99</v>
      </c>
      <c r="AA44" s="26">
        <v>31.55</v>
      </c>
      <c r="AB44" s="26">
        <v>16.3</v>
      </c>
      <c r="AC44" s="26">
        <v>66.06</v>
      </c>
      <c r="AD44" s="26">
        <v>0.44</v>
      </c>
      <c r="AE44" s="26">
        <v>0.03</v>
      </c>
      <c r="AF44" s="26">
        <v>7.0000000000000007E-2</v>
      </c>
      <c r="AG44" s="26">
        <v>4.53</v>
      </c>
      <c r="AH44" s="26">
        <v>9.23</v>
      </c>
      <c r="AI44" s="26">
        <v>0.45</v>
      </c>
      <c r="AJ44" s="26">
        <v>0</v>
      </c>
      <c r="AK44" s="26">
        <v>686.62</v>
      </c>
      <c r="AL44" s="26">
        <v>746.59</v>
      </c>
      <c r="AM44" s="26">
        <v>1088.1500000000001</v>
      </c>
      <c r="AN44" s="26">
        <v>1305.54</v>
      </c>
      <c r="AO44" s="26">
        <v>329.15</v>
      </c>
      <c r="AP44" s="26">
        <v>624.62</v>
      </c>
      <c r="AQ44" s="26">
        <v>3.86</v>
      </c>
      <c r="AR44" s="26">
        <v>626.96</v>
      </c>
      <c r="AS44" s="26">
        <v>9.8800000000000008</v>
      </c>
      <c r="AT44" s="26">
        <v>11.5</v>
      </c>
      <c r="AU44" s="26">
        <v>10.72</v>
      </c>
      <c r="AV44" s="26">
        <v>332.88</v>
      </c>
      <c r="AW44" s="26">
        <v>10.1</v>
      </c>
      <c r="AX44" s="26">
        <v>87</v>
      </c>
      <c r="AY44" s="26">
        <v>0</v>
      </c>
      <c r="AZ44" s="26">
        <v>27.49</v>
      </c>
      <c r="BA44" s="26">
        <v>14.96</v>
      </c>
      <c r="BB44" s="26">
        <v>429.02</v>
      </c>
      <c r="BC44" s="26">
        <v>152.84</v>
      </c>
      <c r="BD44" s="26">
        <v>0.06</v>
      </c>
      <c r="BE44" s="26">
        <v>0.03</v>
      </c>
      <c r="BF44" s="26">
        <v>0.01</v>
      </c>
      <c r="BG44" s="26">
        <v>0.03</v>
      </c>
      <c r="BH44" s="26">
        <v>0.04</v>
      </c>
      <c r="BI44" s="26">
        <v>0.18</v>
      </c>
      <c r="BJ44" s="26">
        <v>0</v>
      </c>
      <c r="BK44" s="26">
        <v>0.5</v>
      </c>
      <c r="BL44" s="26">
        <v>0</v>
      </c>
      <c r="BM44" s="26">
        <v>0.15</v>
      </c>
      <c r="BN44" s="26">
        <v>0</v>
      </c>
      <c r="BO44" s="26">
        <v>0</v>
      </c>
      <c r="BP44" s="26">
        <v>0</v>
      </c>
      <c r="BQ44" s="26">
        <v>0.03</v>
      </c>
      <c r="BR44" s="26">
        <v>0.05</v>
      </c>
      <c r="BS44" s="26">
        <v>0.41</v>
      </c>
      <c r="BT44" s="26">
        <v>0</v>
      </c>
      <c r="BU44" s="26">
        <v>0</v>
      </c>
      <c r="BV44" s="26">
        <v>0.03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103.59</v>
      </c>
      <c r="CC44" s="25">
        <v>41.85</v>
      </c>
      <c r="CE44" s="23">
        <v>34.270000000000003</v>
      </c>
      <c r="CG44" s="23">
        <v>20.23</v>
      </c>
      <c r="CH44" s="23">
        <v>10.14</v>
      </c>
      <c r="CI44" s="23">
        <v>15.18</v>
      </c>
      <c r="CJ44" s="23">
        <v>84.67</v>
      </c>
      <c r="CK44" s="23">
        <v>29.13</v>
      </c>
      <c r="CL44" s="23">
        <v>56.9</v>
      </c>
      <c r="CM44" s="23">
        <v>1.18</v>
      </c>
      <c r="CN44" s="23">
        <v>0.62</v>
      </c>
      <c r="CO44" s="23">
        <v>0.93</v>
      </c>
      <c r="CP44" s="23">
        <v>0</v>
      </c>
      <c r="CQ44" s="23">
        <v>0.5</v>
      </c>
      <c r="CR44" s="23">
        <v>25.36</v>
      </c>
    </row>
    <row r="45" spans="1:96" s="23" customFormat="1">
      <c r="A45" s="23" t="str">
        <f>"2"</f>
        <v>2</v>
      </c>
      <c r="B45" s="24" t="s">
        <v>96</v>
      </c>
      <c r="C45" s="25" t="str">
        <f>"40"</f>
        <v>40</v>
      </c>
      <c r="D45" s="25">
        <v>2.64</v>
      </c>
      <c r="E45" s="25">
        <v>0</v>
      </c>
      <c r="F45" s="25">
        <v>0.26</v>
      </c>
      <c r="G45" s="25">
        <v>0.26</v>
      </c>
      <c r="H45" s="25">
        <v>18.760000000000002</v>
      </c>
      <c r="I45" s="25">
        <v>89.560399999999987</v>
      </c>
      <c r="J45" s="26">
        <v>0</v>
      </c>
      <c r="K45" s="26">
        <v>0</v>
      </c>
      <c r="L45" s="26">
        <v>0</v>
      </c>
      <c r="M45" s="26">
        <v>0</v>
      </c>
      <c r="N45" s="26">
        <v>0.44</v>
      </c>
      <c r="O45" s="26">
        <v>18.239999999999998</v>
      </c>
      <c r="P45" s="26">
        <v>0.08</v>
      </c>
      <c r="Q45" s="26">
        <v>0</v>
      </c>
      <c r="R45" s="26">
        <v>0</v>
      </c>
      <c r="S45" s="26">
        <v>0</v>
      </c>
      <c r="T45" s="26">
        <v>0.72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127.72</v>
      </c>
      <c r="AL45" s="26">
        <v>132.94</v>
      </c>
      <c r="AM45" s="26">
        <v>203.58</v>
      </c>
      <c r="AN45" s="26">
        <v>67.510000000000005</v>
      </c>
      <c r="AO45" s="26">
        <v>40.020000000000003</v>
      </c>
      <c r="AP45" s="26">
        <v>80.040000000000006</v>
      </c>
      <c r="AQ45" s="26">
        <v>30.28</v>
      </c>
      <c r="AR45" s="26">
        <v>144.77000000000001</v>
      </c>
      <c r="AS45" s="26">
        <v>89.78</v>
      </c>
      <c r="AT45" s="26">
        <v>125.28</v>
      </c>
      <c r="AU45" s="26">
        <v>103.36</v>
      </c>
      <c r="AV45" s="26">
        <v>54.29</v>
      </c>
      <c r="AW45" s="26">
        <v>96.05</v>
      </c>
      <c r="AX45" s="26">
        <v>803.18</v>
      </c>
      <c r="AY45" s="26">
        <v>0</v>
      </c>
      <c r="AZ45" s="26">
        <v>261.7</v>
      </c>
      <c r="BA45" s="26">
        <v>113.8</v>
      </c>
      <c r="BB45" s="26">
        <v>75.52</v>
      </c>
      <c r="BC45" s="26">
        <v>59.86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0.03</v>
      </c>
      <c r="BT45" s="26">
        <v>0</v>
      </c>
      <c r="BU45" s="26">
        <v>0</v>
      </c>
      <c r="BV45" s="26">
        <v>0.11</v>
      </c>
      <c r="BW45" s="26">
        <v>0.01</v>
      </c>
      <c r="BX45" s="26">
        <v>0</v>
      </c>
      <c r="BY45" s="26">
        <v>0</v>
      </c>
      <c r="BZ45" s="26">
        <v>0</v>
      </c>
      <c r="CA45" s="26">
        <v>0</v>
      </c>
      <c r="CB45" s="26">
        <v>15.64</v>
      </c>
      <c r="CC45" s="25">
        <v>2.12</v>
      </c>
      <c r="CE45" s="23">
        <v>0</v>
      </c>
      <c r="CG45" s="23">
        <v>0</v>
      </c>
      <c r="CH45" s="23">
        <v>0</v>
      </c>
      <c r="CI45" s="23">
        <v>0</v>
      </c>
      <c r="CJ45" s="23">
        <v>953.97</v>
      </c>
      <c r="CK45" s="23">
        <v>367.53</v>
      </c>
      <c r="CL45" s="23">
        <v>660.75</v>
      </c>
      <c r="CM45" s="23">
        <v>7.63</v>
      </c>
      <c r="CN45" s="23">
        <v>7.63</v>
      </c>
      <c r="CO45" s="23">
        <v>7.63</v>
      </c>
      <c r="CP45" s="23">
        <v>0</v>
      </c>
      <c r="CQ45" s="23">
        <v>0</v>
      </c>
      <c r="CR45" s="23">
        <v>1.77</v>
      </c>
    </row>
    <row r="46" spans="1:96" s="23" customFormat="1">
      <c r="A46" s="23" t="str">
        <f>"3"</f>
        <v>3</v>
      </c>
      <c r="B46" s="24" t="s">
        <v>105</v>
      </c>
      <c r="C46" s="25" t="str">
        <f>"44"</f>
        <v>44</v>
      </c>
      <c r="D46" s="25">
        <v>2.9</v>
      </c>
      <c r="E46" s="25">
        <v>0</v>
      </c>
      <c r="F46" s="25">
        <v>0.53</v>
      </c>
      <c r="G46" s="25">
        <v>0.53</v>
      </c>
      <c r="H46" s="25">
        <v>18.350000000000001</v>
      </c>
      <c r="I46" s="25">
        <v>85.087199999999996</v>
      </c>
      <c r="J46" s="26">
        <v>0.09</v>
      </c>
      <c r="K46" s="26">
        <v>0</v>
      </c>
      <c r="L46" s="26">
        <v>0</v>
      </c>
      <c r="M46" s="26">
        <v>0</v>
      </c>
      <c r="N46" s="26">
        <v>0.53</v>
      </c>
      <c r="O46" s="26">
        <v>14.17</v>
      </c>
      <c r="P46" s="26">
        <v>3.65</v>
      </c>
      <c r="Q46" s="26">
        <v>0</v>
      </c>
      <c r="R46" s="26">
        <v>0</v>
      </c>
      <c r="S46" s="26">
        <v>0.44</v>
      </c>
      <c r="T46" s="26">
        <v>1.1000000000000001</v>
      </c>
      <c r="U46" s="26">
        <v>268.39999999999998</v>
      </c>
      <c r="V46" s="26">
        <v>107.8</v>
      </c>
      <c r="W46" s="26">
        <v>15.4</v>
      </c>
      <c r="X46" s="26">
        <v>20.68</v>
      </c>
      <c r="Y46" s="26">
        <v>69.52</v>
      </c>
      <c r="Z46" s="26">
        <v>1.72</v>
      </c>
      <c r="AA46" s="26">
        <v>0</v>
      </c>
      <c r="AB46" s="26">
        <v>2.2000000000000002</v>
      </c>
      <c r="AC46" s="26">
        <v>0.44</v>
      </c>
      <c r="AD46" s="26">
        <v>0.62</v>
      </c>
      <c r="AE46" s="26">
        <v>0.08</v>
      </c>
      <c r="AF46" s="26">
        <v>0.04</v>
      </c>
      <c r="AG46" s="26">
        <v>0.31</v>
      </c>
      <c r="AH46" s="26">
        <v>0.88</v>
      </c>
      <c r="AI46" s="26">
        <v>0</v>
      </c>
      <c r="AJ46" s="26">
        <v>0</v>
      </c>
      <c r="AK46" s="26">
        <v>0</v>
      </c>
      <c r="AL46" s="26">
        <v>0</v>
      </c>
      <c r="AM46" s="26">
        <v>187.88</v>
      </c>
      <c r="AN46" s="26">
        <v>98.12</v>
      </c>
      <c r="AO46" s="26">
        <v>40.92</v>
      </c>
      <c r="AP46" s="26">
        <v>87.12</v>
      </c>
      <c r="AQ46" s="26">
        <v>35.200000000000003</v>
      </c>
      <c r="AR46" s="26">
        <v>163.24</v>
      </c>
      <c r="AS46" s="26">
        <v>130.68</v>
      </c>
      <c r="AT46" s="26">
        <v>128.04</v>
      </c>
      <c r="AU46" s="26">
        <v>204.16</v>
      </c>
      <c r="AV46" s="26">
        <v>54.56</v>
      </c>
      <c r="AW46" s="26">
        <v>136.4</v>
      </c>
      <c r="AX46" s="26">
        <v>672.76</v>
      </c>
      <c r="AY46" s="26">
        <v>0</v>
      </c>
      <c r="AZ46" s="26">
        <v>231.44</v>
      </c>
      <c r="BA46" s="26">
        <v>128.04</v>
      </c>
      <c r="BB46" s="26">
        <v>79.2</v>
      </c>
      <c r="BC46" s="26">
        <v>57.2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0.06</v>
      </c>
      <c r="BL46" s="26">
        <v>0</v>
      </c>
      <c r="BM46" s="26">
        <v>0</v>
      </c>
      <c r="BN46" s="26">
        <v>0.01</v>
      </c>
      <c r="BO46" s="26">
        <v>0</v>
      </c>
      <c r="BP46" s="26">
        <v>0</v>
      </c>
      <c r="BQ46" s="26">
        <v>0</v>
      </c>
      <c r="BR46" s="26">
        <v>0</v>
      </c>
      <c r="BS46" s="26">
        <v>0.05</v>
      </c>
      <c r="BT46" s="26">
        <v>0</v>
      </c>
      <c r="BU46" s="26">
        <v>0</v>
      </c>
      <c r="BV46" s="26">
        <v>0.21</v>
      </c>
      <c r="BW46" s="26">
        <v>0.04</v>
      </c>
      <c r="BX46" s="26">
        <v>0</v>
      </c>
      <c r="BY46" s="26">
        <v>0</v>
      </c>
      <c r="BZ46" s="26">
        <v>0</v>
      </c>
      <c r="CA46" s="26">
        <v>0</v>
      </c>
      <c r="CB46" s="26">
        <v>20.68</v>
      </c>
      <c r="CC46" s="25">
        <v>2.44</v>
      </c>
      <c r="CE46" s="23">
        <v>0.37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2.0299999999999998</v>
      </c>
    </row>
    <row r="47" spans="1:96" s="19" customFormat="1">
      <c r="A47" s="19" t="str">
        <f>"631"</f>
        <v>631</v>
      </c>
      <c r="B47" s="20" t="s">
        <v>106</v>
      </c>
      <c r="C47" s="21" t="str">
        <f>"200"</f>
        <v>200</v>
      </c>
      <c r="D47" s="21">
        <v>0.15</v>
      </c>
      <c r="E47" s="21">
        <v>0</v>
      </c>
      <c r="F47" s="21">
        <v>0.14000000000000001</v>
      </c>
      <c r="G47" s="21">
        <v>0.16</v>
      </c>
      <c r="H47" s="21">
        <v>17.850000000000001</v>
      </c>
      <c r="I47" s="21">
        <v>69.548180000000016</v>
      </c>
      <c r="J47" s="22">
        <v>0.04</v>
      </c>
      <c r="K47" s="22">
        <v>0</v>
      </c>
      <c r="L47" s="22">
        <v>0</v>
      </c>
      <c r="M47" s="22">
        <v>0</v>
      </c>
      <c r="N47" s="22">
        <v>16.899999999999999</v>
      </c>
      <c r="O47" s="22">
        <v>0.28999999999999998</v>
      </c>
      <c r="P47" s="22">
        <v>0.66</v>
      </c>
      <c r="Q47" s="22">
        <v>0</v>
      </c>
      <c r="R47" s="22">
        <v>0</v>
      </c>
      <c r="S47" s="22">
        <v>0.32</v>
      </c>
      <c r="T47" s="22">
        <v>0.22</v>
      </c>
      <c r="U47" s="22">
        <v>10.55</v>
      </c>
      <c r="V47" s="22">
        <v>98.25</v>
      </c>
      <c r="W47" s="22">
        <v>6.03</v>
      </c>
      <c r="X47" s="22">
        <v>3.13</v>
      </c>
      <c r="Y47" s="22">
        <v>3.83</v>
      </c>
      <c r="Z47" s="22">
        <v>0.8</v>
      </c>
      <c r="AA47" s="22">
        <v>0</v>
      </c>
      <c r="AB47" s="22">
        <v>9.6</v>
      </c>
      <c r="AC47" s="22">
        <v>2</v>
      </c>
      <c r="AD47" s="22">
        <v>0.08</v>
      </c>
      <c r="AE47" s="22">
        <v>0.01</v>
      </c>
      <c r="AF47" s="22">
        <v>0.01</v>
      </c>
      <c r="AG47" s="22">
        <v>0.1</v>
      </c>
      <c r="AH47" s="22">
        <v>0.16</v>
      </c>
      <c r="AI47" s="22">
        <v>1.6</v>
      </c>
      <c r="AJ47" s="22">
        <v>0</v>
      </c>
      <c r="AK47" s="22">
        <v>4.51</v>
      </c>
      <c r="AL47" s="22">
        <v>4.8899999999999997</v>
      </c>
      <c r="AM47" s="22">
        <v>7.14</v>
      </c>
      <c r="AN47" s="22">
        <v>6.77</v>
      </c>
      <c r="AO47" s="22">
        <v>1.1299999999999999</v>
      </c>
      <c r="AP47" s="22">
        <v>4.1399999999999997</v>
      </c>
      <c r="AQ47" s="22">
        <v>1.1299999999999999</v>
      </c>
      <c r="AR47" s="22">
        <v>3.38</v>
      </c>
      <c r="AS47" s="22">
        <v>6.39</v>
      </c>
      <c r="AT47" s="22">
        <v>3.76</v>
      </c>
      <c r="AU47" s="22">
        <v>29.33</v>
      </c>
      <c r="AV47" s="22">
        <v>2.63</v>
      </c>
      <c r="AW47" s="22">
        <v>5.26</v>
      </c>
      <c r="AX47" s="22">
        <v>15.79</v>
      </c>
      <c r="AY47" s="22">
        <v>0</v>
      </c>
      <c r="AZ47" s="22">
        <v>4.8899999999999997</v>
      </c>
      <c r="BA47" s="22">
        <v>6.02</v>
      </c>
      <c r="BB47" s="22">
        <v>2.2599999999999998</v>
      </c>
      <c r="BC47" s="22">
        <v>1.88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206.54</v>
      </c>
      <c r="CC47" s="21">
        <v>7.16</v>
      </c>
      <c r="CE47" s="19">
        <v>1.6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15</v>
      </c>
      <c r="CQ47" s="19">
        <v>0</v>
      </c>
      <c r="CR47" s="19">
        <v>5.58</v>
      </c>
    </row>
    <row r="48" spans="1:96" s="30" customFormat="1" ht="11.4">
      <c r="B48" s="27" t="s">
        <v>116</v>
      </c>
      <c r="C48" s="28"/>
      <c r="D48" s="28">
        <v>30.92</v>
      </c>
      <c r="E48" s="28">
        <v>12.03</v>
      </c>
      <c r="F48" s="28">
        <v>31.14</v>
      </c>
      <c r="G48" s="28">
        <v>14.71</v>
      </c>
      <c r="H48" s="28">
        <v>132.21</v>
      </c>
      <c r="I48" s="28">
        <v>907.73</v>
      </c>
      <c r="J48" s="29">
        <v>10.24</v>
      </c>
      <c r="K48" s="29">
        <v>7.36</v>
      </c>
      <c r="L48" s="29">
        <v>0</v>
      </c>
      <c r="M48" s="29">
        <v>0</v>
      </c>
      <c r="N48" s="29">
        <v>29.34</v>
      </c>
      <c r="O48" s="29">
        <v>86.92</v>
      </c>
      <c r="P48" s="29">
        <v>15.95</v>
      </c>
      <c r="Q48" s="29">
        <v>0</v>
      </c>
      <c r="R48" s="29">
        <v>0</v>
      </c>
      <c r="S48" s="29">
        <v>1.35</v>
      </c>
      <c r="T48" s="29">
        <v>9.52</v>
      </c>
      <c r="U48" s="29">
        <v>1574.84</v>
      </c>
      <c r="V48" s="29">
        <v>1225.3699999999999</v>
      </c>
      <c r="W48" s="29">
        <v>114.72</v>
      </c>
      <c r="X48" s="29">
        <v>207.1</v>
      </c>
      <c r="Y48" s="29">
        <v>458.79</v>
      </c>
      <c r="Z48" s="29">
        <v>9.6199999999999992</v>
      </c>
      <c r="AA48" s="29">
        <v>61.22</v>
      </c>
      <c r="AB48" s="29">
        <v>1523.02</v>
      </c>
      <c r="AC48" s="29">
        <v>410.31</v>
      </c>
      <c r="AD48" s="29">
        <v>6.95</v>
      </c>
      <c r="AE48" s="29">
        <v>0.49</v>
      </c>
      <c r="AF48" s="29">
        <v>0.34</v>
      </c>
      <c r="AG48" s="29">
        <v>8.98</v>
      </c>
      <c r="AH48" s="29">
        <v>17.88</v>
      </c>
      <c r="AI48" s="29">
        <v>39.94</v>
      </c>
      <c r="AJ48" s="29">
        <v>0</v>
      </c>
      <c r="AK48" s="29">
        <v>1364.3</v>
      </c>
      <c r="AL48" s="29">
        <v>1328.85</v>
      </c>
      <c r="AM48" s="29">
        <v>2199.35</v>
      </c>
      <c r="AN48" s="29">
        <v>2034.32</v>
      </c>
      <c r="AO48" s="29">
        <v>688.66</v>
      </c>
      <c r="AP48" s="29">
        <v>1193.22</v>
      </c>
      <c r="AQ48" s="29">
        <v>236.54</v>
      </c>
      <c r="AR48" s="29">
        <v>1485.37</v>
      </c>
      <c r="AS48" s="29">
        <v>806.86</v>
      </c>
      <c r="AT48" s="29">
        <v>1288.9000000000001</v>
      </c>
      <c r="AU48" s="29">
        <v>1418.3</v>
      </c>
      <c r="AV48" s="29">
        <v>726.72</v>
      </c>
      <c r="AW48" s="29">
        <v>874.65</v>
      </c>
      <c r="AX48" s="29">
        <v>3838.16</v>
      </c>
      <c r="AY48" s="29">
        <v>0</v>
      </c>
      <c r="AZ48" s="29">
        <v>1026.74</v>
      </c>
      <c r="BA48" s="29">
        <v>811.73</v>
      </c>
      <c r="BB48" s="29">
        <v>988.14</v>
      </c>
      <c r="BC48" s="29">
        <v>548.13</v>
      </c>
      <c r="BD48" s="29">
        <v>0.24</v>
      </c>
      <c r="BE48" s="29">
        <v>0.11</v>
      </c>
      <c r="BF48" s="29">
        <v>0.06</v>
      </c>
      <c r="BG48" s="29">
        <v>0.13</v>
      </c>
      <c r="BH48" s="29">
        <v>0.15</v>
      </c>
      <c r="BI48" s="29">
        <v>0.71</v>
      </c>
      <c r="BJ48" s="29">
        <v>0</v>
      </c>
      <c r="BK48" s="29">
        <v>3.11</v>
      </c>
      <c r="BL48" s="29">
        <v>0</v>
      </c>
      <c r="BM48" s="29">
        <v>1.07</v>
      </c>
      <c r="BN48" s="29">
        <v>0.05</v>
      </c>
      <c r="BO48" s="29">
        <v>7.0000000000000007E-2</v>
      </c>
      <c r="BP48" s="29">
        <v>0</v>
      </c>
      <c r="BQ48" s="29">
        <v>0.14000000000000001</v>
      </c>
      <c r="BR48" s="29">
        <v>0.23</v>
      </c>
      <c r="BS48" s="29">
        <v>4.96</v>
      </c>
      <c r="BT48" s="29">
        <v>0.01</v>
      </c>
      <c r="BU48" s="29">
        <v>0</v>
      </c>
      <c r="BV48" s="29">
        <v>7.66</v>
      </c>
      <c r="BW48" s="29">
        <v>0.12</v>
      </c>
      <c r="BX48" s="29">
        <v>0</v>
      </c>
      <c r="BY48" s="29">
        <v>0</v>
      </c>
      <c r="BZ48" s="29">
        <v>0</v>
      </c>
      <c r="CA48" s="29">
        <v>0</v>
      </c>
      <c r="CB48" s="29">
        <v>837.41</v>
      </c>
      <c r="CC48" s="28">
        <f>SUM($CC$40:$CC$47)</f>
        <v>99.52000000000001</v>
      </c>
      <c r="CD48" s="30">
        <f>$I$48/$I$53*100</f>
        <v>29.906957742209688</v>
      </c>
      <c r="CE48" s="30">
        <v>315.05</v>
      </c>
      <c r="CG48" s="30">
        <v>126.9</v>
      </c>
      <c r="CH48" s="30">
        <v>69.02</v>
      </c>
      <c r="CI48" s="30">
        <v>97.96</v>
      </c>
      <c r="CJ48" s="30">
        <v>5197.5600000000004</v>
      </c>
      <c r="CK48" s="30">
        <v>2350.39</v>
      </c>
      <c r="CL48" s="30">
        <v>3773.97</v>
      </c>
      <c r="CM48" s="30">
        <v>114.06</v>
      </c>
      <c r="CN48" s="30">
        <v>70.03</v>
      </c>
      <c r="CO48" s="30">
        <v>92.08</v>
      </c>
      <c r="CP48" s="30">
        <v>18</v>
      </c>
      <c r="CQ48" s="30">
        <v>3</v>
      </c>
    </row>
    <row r="49" spans="1:96">
      <c r="B49" s="18" t="s">
        <v>117</v>
      </c>
      <c r="C49" s="16"/>
      <c r="D49" s="16"/>
      <c r="E49" s="16"/>
      <c r="F49" s="16"/>
      <c r="G49" s="16"/>
      <c r="H49" s="16"/>
      <c r="I49" s="16"/>
    </row>
    <row r="50" spans="1:96" s="23" customFormat="1">
      <c r="A50" s="23" t="str">
        <f>"5"</f>
        <v>5</v>
      </c>
      <c r="B50" s="24" t="s">
        <v>109</v>
      </c>
      <c r="C50" s="25" t="str">
        <f>"200"</f>
        <v>200</v>
      </c>
      <c r="D50" s="25">
        <v>1</v>
      </c>
      <c r="E50" s="25">
        <v>0</v>
      </c>
      <c r="F50" s="25">
        <v>0.2</v>
      </c>
      <c r="G50" s="25">
        <v>0</v>
      </c>
      <c r="H50" s="25">
        <v>20.6</v>
      </c>
      <c r="I50" s="25">
        <v>86.47999999999999</v>
      </c>
      <c r="J50" s="26">
        <v>0</v>
      </c>
      <c r="K50" s="26">
        <v>0</v>
      </c>
      <c r="L50" s="26">
        <v>0</v>
      </c>
      <c r="M50" s="26">
        <v>0</v>
      </c>
      <c r="N50" s="26">
        <v>19.8</v>
      </c>
      <c r="O50" s="26">
        <v>0.4</v>
      </c>
      <c r="P50" s="26">
        <v>0.4</v>
      </c>
      <c r="Q50" s="26">
        <v>0</v>
      </c>
      <c r="R50" s="26">
        <v>0</v>
      </c>
      <c r="S50" s="26">
        <v>1</v>
      </c>
      <c r="T50" s="26">
        <v>0.6</v>
      </c>
      <c r="U50" s="26">
        <v>12</v>
      </c>
      <c r="V50" s="26">
        <v>240</v>
      </c>
      <c r="W50" s="26">
        <v>14</v>
      </c>
      <c r="X50" s="26">
        <v>8</v>
      </c>
      <c r="Y50" s="26">
        <v>14</v>
      </c>
      <c r="Z50" s="26">
        <v>2.8</v>
      </c>
      <c r="AA50" s="26">
        <v>0</v>
      </c>
      <c r="AB50" s="26">
        <v>0</v>
      </c>
      <c r="AC50" s="26">
        <v>0</v>
      </c>
      <c r="AD50" s="26">
        <v>0.2</v>
      </c>
      <c r="AE50" s="26">
        <v>0.02</v>
      </c>
      <c r="AF50" s="26">
        <v>0.02</v>
      </c>
      <c r="AG50" s="26">
        <v>0.2</v>
      </c>
      <c r="AH50" s="26">
        <v>0.4</v>
      </c>
      <c r="AI50" s="26">
        <v>4</v>
      </c>
      <c r="AJ50" s="26">
        <v>0.4</v>
      </c>
      <c r="AK50" s="26">
        <v>16</v>
      </c>
      <c r="AL50" s="26">
        <v>20</v>
      </c>
      <c r="AM50" s="26">
        <v>28</v>
      </c>
      <c r="AN50" s="26">
        <v>28</v>
      </c>
      <c r="AO50" s="26">
        <v>4</v>
      </c>
      <c r="AP50" s="26">
        <v>16</v>
      </c>
      <c r="AQ50" s="26">
        <v>4</v>
      </c>
      <c r="AR50" s="26">
        <v>14</v>
      </c>
      <c r="AS50" s="26">
        <v>26</v>
      </c>
      <c r="AT50" s="26">
        <v>16</v>
      </c>
      <c r="AU50" s="26">
        <v>116</v>
      </c>
      <c r="AV50" s="26">
        <v>10</v>
      </c>
      <c r="AW50" s="26">
        <v>22</v>
      </c>
      <c r="AX50" s="26">
        <v>64</v>
      </c>
      <c r="AY50" s="26">
        <v>0</v>
      </c>
      <c r="AZ50" s="26">
        <v>20</v>
      </c>
      <c r="BA50" s="26">
        <v>24</v>
      </c>
      <c r="BB50" s="26">
        <v>10</v>
      </c>
      <c r="BC50" s="26">
        <v>8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176.2</v>
      </c>
      <c r="CC50" s="25">
        <v>10.8</v>
      </c>
      <c r="CE50" s="23">
        <v>0</v>
      </c>
      <c r="CG50" s="23">
        <v>4</v>
      </c>
      <c r="CH50" s="23">
        <v>4</v>
      </c>
      <c r="CI50" s="23">
        <v>4</v>
      </c>
      <c r="CJ50" s="23">
        <v>400</v>
      </c>
      <c r="CK50" s="23">
        <v>182</v>
      </c>
      <c r="CL50" s="23">
        <v>291</v>
      </c>
      <c r="CM50" s="23">
        <v>0.6</v>
      </c>
      <c r="CN50" s="23">
        <v>0.6</v>
      </c>
      <c r="CO50" s="23">
        <v>0.6</v>
      </c>
      <c r="CP50" s="23">
        <v>0</v>
      </c>
      <c r="CQ50" s="23">
        <v>0</v>
      </c>
      <c r="CR50" s="23">
        <v>9</v>
      </c>
    </row>
    <row r="51" spans="1:96" s="19" customFormat="1">
      <c r="A51" s="19" t="str">
        <f>"13"</f>
        <v>13</v>
      </c>
      <c r="B51" s="20" t="s">
        <v>110</v>
      </c>
      <c r="C51" s="21" t="str">
        <f>"180"</f>
        <v>180</v>
      </c>
      <c r="D51" s="21">
        <v>0.72</v>
      </c>
      <c r="E51" s="21">
        <v>0</v>
      </c>
      <c r="F51" s="21">
        <v>0.72</v>
      </c>
      <c r="G51" s="21">
        <v>0.72</v>
      </c>
      <c r="H51" s="21">
        <v>20.88</v>
      </c>
      <c r="I51" s="21">
        <v>87.623999999999995</v>
      </c>
      <c r="J51" s="22">
        <v>0.18</v>
      </c>
      <c r="K51" s="22">
        <v>0</v>
      </c>
      <c r="L51" s="22">
        <v>0</v>
      </c>
      <c r="M51" s="22">
        <v>0</v>
      </c>
      <c r="N51" s="22">
        <v>16.2</v>
      </c>
      <c r="O51" s="22">
        <v>1.44</v>
      </c>
      <c r="P51" s="22">
        <v>3.24</v>
      </c>
      <c r="Q51" s="22">
        <v>0</v>
      </c>
      <c r="R51" s="22">
        <v>0</v>
      </c>
      <c r="S51" s="22">
        <v>1.44</v>
      </c>
      <c r="T51" s="22">
        <v>0.9</v>
      </c>
      <c r="U51" s="22">
        <v>46.8</v>
      </c>
      <c r="V51" s="22">
        <v>500.4</v>
      </c>
      <c r="W51" s="22">
        <v>28.8</v>
      </c>
      <c r="X51" s="22">
        <v>16.2</v>
      </c>
      <c r="Y51" s="22">
        <v>19.8</v>
      </c>
      <c r="Z51" s="22">
        <v>3.96</v>
      </c>
      <c r="AA51" s="22">
        <v>0</v>
      </c>
      <c r="AB51" s="22">
        <v>54</v>
      </c>
      <c r="AC51" s="22">
        <v>9</v>
      </c>
      <c r="AD51" s="22">
        <v>0.36</v>
      </c>
      <c r="AE51" s="22">
        <v>0.05</v>
      </c>
      <c r="AF51" s="22">
        <v>0.04</v>
      </c>
      <c r="AG51" s="22">
        <v>0.54</v>
      </c>
      <c r="AH51" s="22">
        <v>0.72</v>
      </c>
      <c r="AI51" s="22">
        <v>18</v>
      </c>
      <c r="AJ51" s="22">
        <v>0</v>
      </c>
      <c r="AK51" s="22">
        <v>21.6</v>
      </c>
      <c r="AL51" s="22">
        <v>23.4</v>
      </c>
      <c r="AM51" s="22">
        <v>34.200000000000003</v>
      </c>
      <c r="AN51" s="22">
        <v>32.4</v>
      </c>
      <c r="AO51" s="22">
        <v>5.4</v>
      </c>
      <c r="AP51" s="22">
        <v>19.8</v>
      </c>
      <c r="AQ51" s="22">
        <v>5.4</v>
      </c>
      <c r="AR51" s="22">
        <v>16.2</v>
      </c>
      <c r="AS51" s="22">
        <v>30.6</v>
      </c>
      <c r="AT51" s="22">
        <v>18</v>
      </c>
      <c r="AU51" s="22">
        <v>140.4</v>
      </c>
      <c r="AV51" s="22">
        <v>12.6</v>
      </c>
      <c r="AW51" s="22">
        <v>25.2</v>
      </c>
      <c r="AX51" s="22">
        <v>75.599999999999994</v>
      </c>
      <c r="AY51" s="22">
        <v>0</v>
      </c>
      <c r="AZ51" s="22">
        <v>23.4</v>
      </c>
      <c r="BA51" s="22">
        <v>28.8</v>
      </c>
      <c r="BB51" s="22">
        <v>10.8</v>
      </c>
      <c r="BC51" s="22">
        <v>9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155.34</v>
      </c>
      <c r="CC51" s="21">
        <v>21.6</v>
      </c>
      <c r="CE51" s="19">
        <v>9</v>
      </c>
      <c r="CG51" s="19">
        <v>1.46</v>
      </c>
      <c r="CH51" s="19">
        <v>1.46</v>
      </c>
      <c r="CI51" s="19">
        <v>1.46</v>
      </c>
      <c r="CJ51" s="19">
        <v>109.69</v>
      </c>
      <c r="CK51" s="19">
        <v>109.69</v>
      </c>
      <c r="CL51" s="19">
        <v>109.69</v>
      </c>
      <c r="CM51" s="19">
        <v>34.22</v>
      </c>
      <c r="CN51" s="19">
        <v>34.22</v>
      </c>
      <c r="CO51" s="19">
        <v>34.22</v>
      </c>
      <c r="CP51" s="19">
        <v>0</v>
      </c>
      <c r="CQ51" s="19">
        <v>0</v>
      </c>
      <c r="CR51" s="19">
        <v>18</v>
      </c>
    </row>
    <row r="52" spans="1:96" s="30" customFormat="1" ht="11.4">
      <c r="B52" s="27" t="s">
        <v>118</v>
      </c>
      <c r="C52" s="28"/>
      <c r="D52" s="28">
        <v>1.72</v>
      </c>
      <c r="E52" s="28">
        <v>0</v>
      </c>
      <c r="F52" s="28">
        <v>0.92</v>
      </c>
      <c r="G52" s="28">
        <v>0.72</v>
      </c>
      <c r="H52" s="28">
        <v>41.48</v>
      </c>
      <c r="I52" s="28">
        <v>174.1</v>
      </c>
      <c r="J52" s="29">
        <v>0.18</v>
      </c>
      <c r="K52" s="29">
        <v>0</v>
      </c>
      <c r="L52" s="29">
        <v>0</v>
      </c>
      <c r="M52" s="29">
        <v>0</v>
      </c>
      <c r="N52" s="29">
        <v>36</v>
      </c>
      <c r="O52" s="29">
        <v>1.84</v>
      </c>
      <c r="P52" s="29">
        <v>3.64</v>
      </c>
      <c r="Q52" s="29">
        <v>0</v>
      </c>
      <c r="R52" s="29">
        <v>0</v>
      </c>
      <c r="S52" s="29">
        <v>2.44</v>
      </c>
      <c r="T52" s="29">
        <v>1.5</v>
      </c>
      <c r="U52" s="29">
        <v>58.8</v>
      </c>
      <c r="V52" s="29">
        <v>740.4</v>
      </c>
      <c r="W52" s="29">
        <v>42.8</v>
      </c>
      <c r="X52" s="29">
        <v>24.2</v>
      </c>
      <c r="Y52" s="29">
        <v>33.799999999999997</v>
      </c>
      <c r="Z52" s="29">
        <v>6.76</v>
      </c>
      <c r="AA52" s="29">
        <v>0</v>
      </c>
      <c r="AB52" s="29">
        <v>54</v>
      </c>
      <c r="AC52" s="29">
        <v>9</v>
      </c>
      <c r="AD52" s="29">
        <v>0.56000000000000005</v>
      </c>
      <c r="AE52" s="29">
        <v>7.0000000000000007E-2</v>
      </c>
      <c r="AF52" s="29">
        <v>0.06</v>
      </c>
      <c r="AG52" s="29">
        <v>0.74</v>
      </c>
      <c r="AH52" s="29">
        <v>1.1200000000000001</v>
      </c>
      <c r="AI52" s="29">
        <v>22</v>
      </c>
      <c r="AJ52" s="29">
        <v>0.4</v>
      </c>
      <c r="AK52" s="29">
        <v>37.6</v>
      </c>
      <c r="AL52" s="29">
        <v>43.4</v>
      </c>
      <c r="AM52" s="29">
        <v>62.2</v>
      </c>
      <c r="AN52" s="29">
        <v>60.4</v>
      </c>
      <c r="AO52" s="29">
        <v>9.4</v>
      </c>
      <c r="AP52" s="29">
        <v>35.799999999999997</v>
      </c>
      <c r="AQ52" s="29">
        <v>9.4</v>
      </c>
      <c r="AR52" s="29">
        <v>30.2</v>
      </c>
      <c r="AS52" s="29">
        <v>56.6</v>
      </c>
      <c r="AT52" s="29">
        <v>34</v>
      </c>
      <c r="AU52" s="29">
        <v>256.39999999999998</v>
      </c>
      <c r="AV52" s="29">
        <v>22.6</v>
      </c>
      <c r="AW52" s="29">
        <v>47.2</v>
      </c>
      <c r="AX52" s="29">
        <v>139.6</v>
      </c>
      <c r="AY52" s="29">
        <v>0</v>
      </c>
      <c r="AZ52" s="29">
        <v>43.4</v>
      </c>
      <c r="BA52" s="29">
        <v>52.8</v>
      </c>
      <c r="BB52" s="29">
        <v>20.8</v>
      </c>
      <c r="BC52" s="29">
        <v>17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331.54</v>
      </c>
      <c r="CC52" s="28">
        <f>SUM($CC$49:$CC$51)</f>
        <v>32.400000000000006</v>
      </c>
      <c r="CD52" s="30">
        <f>$I$52/$I$53*100</f>
        <v>5.7360683715628067</v>
      </c>
      <c r="CE52" s="30">
        <v>9</v>
      </c>
      <c r="CG52" s="30">
        <v>5.46</v>
      </c>
      <c r="CH52" s="30">
        <v>5.46</v>
      </c>
      <c r="CI52" s="30">
        <v>5.46</v>
      </c>
      <c r="CJ52" s="30">
        <v>509.69</v>
      </c>
      <c r="CK52" s="30">
        <v>291.69</v>
      </c>
      <c r="CL52" s="30">
        <v>400.69</v>
      </c>
      <c r="CM52" s="30">
        <v>34.82</v>
      </c>
      <c r="CN52" s="30">
        <v>34.82</v>
      </c>
      <c r="CO52" s="30">
        <v>34.82</v>
      </c>
      <c r="CP52" s="30">
        <v>0</v>
      </c>
      <c r="CQ52" s="30">
        <v>0</v>
      </c>
    </row>
    <row r="53" spans="1:96" s="30" customFormat="1" ht="11.4">
      <c r="B53" s="27" t="s">
        <v>119</v>
      </c>
      <c r="C53" s="28"/>
      <c r="D53" s="28">
        <v>86.5</v>
      </c>
      <c r="E53" s="28">
        <v>39.96</v>
      </c>
      <c r="F53" s="28">
        <v>115.21</v>
      </c>
      <c r="G53" s="28">
        <v>27.05</v>
      </c>
      <c r="H53" s="28">
        <v>430.5</v>
      </c>
      <c r="I53" s="28">
        <v>3035.18</v>
      </c>
      <c r="J53" s="29">
        <v>42.97</v>
      </c>
      <c r="K53" s="29">
        <v>13.27</v>
      </c>
      <c r="L53" s="29">
        <v>0</v>
      </c>
      <c r="M53" s="29">
        <v>0</v>
      </c>
      <c r="N53" s="29">
        <v>204.8</v>
      </c>
      <c r="O53" s="29">
        <v>190.17</v>
      </c>
      <c r="P53" s="29">
        <v>35.53</v>
      </c>
      <c r="Q53" s="29">
        <v>0</v>
      </c>
      <c r="R53" s="29">
        <v>0</v>
      </c>
      <c r="S53" s="29">
        <v>7.75</v>
      </c>
      <c r="T53" s="29">
        <v>26.87</v>
      </c>
      <c r="U53" s="29">
        <v>3920.67</v>
      </c>
      <c r="V53" s="29">
        <v>4165.84</v>
      </c>
      <c r="W53" s="29">
        <v>614.01</v>
      </c>
      <c r="X53" s="29">
        <v>451.74</v>
      </c>
      <c r="Y53" s="29">
        <v>1224.78</v>
      </c>
      <c r="Z53" s="29">
        <v>32.72</v>
      </c>
      <c r="AA53" s="29">
        <v>466.55</v>
      </c>
      <c r="AB53" s="29">
        <v>3017.24</v>
      </c>
      <c r="AC53" s="29">
        <v>1183.17</v>
      </c>
      <c r="AD53" s="29">
        <v>13.91</v>
      </c>
      <c r="AE53" s="29">
        <v>1.1200000000000001</v>
      </c>
      <c r="AF53" s="29">
        <v>1.39</v>
      </c>
      <c r="AG53" s="29">
        <v>18.350000000000001</v>
      </c>
      <c r="AH53" s="29">
        <v>39.57</v>
      </c>
      <c r="AI53" s="29">
        <v>118.65</v>
      </c>
      <c r="AJ53" s="29">
        <v>0.8</v>
      </c>
      <c r="AK53" s="29">
        <v>3879.52</v>
      </c>
      <c r="AL53" s="29">
        <v>3690.16</v>
      </c>
      <c r="AM53" s="29">
        <v>5993.14</v>
      </c>
      <c r="AN53" s="29">
        <v>5209.0200000000004</v>
      </c>
      <c r="AO53" s="29">
        <v>1849.35</v>
      </c>
      <c r="AP53" s="29">
        <v>3180.85</v>
      </c>
      <c r="AQ53" s="29">
        <v>757.7</v>
      </c>
      <c r="AR53" s="29">
        <v>3858.68</v>
      </c>
      <c r="AS53" s="29">
        <v>2255.11</v>
      </c>
      <c r="AT53" s="29">
        <v>3187.24</v>
      </c>
      <c r="AU53" s="29">
        <v>4152.9799999999996</v>
      </c>
      <c r="AV53" s="29">
        <v>1749.16</v>
      </c>
      <c r="AW53" s="29">
        <v>2127.69</v>
      </c>
      <c r="AX53" s="29">
        <v>9943.0400000000009</v>
      </c>
      <c r="AY53" s="29">
        <v>11.2</v>
      </c>
      <c r="AZ53" s="29">
        <v>2695.81</v>
      </c>
      <c r="BA53" s="29">
        <v>2487.5500000000002</v>
      </c>
      <c r="BB53" s="29">
        <v>2759.72</v>
      </c>
      <c r="BC53" s="29">
        <v>1417.32</v>
      </c>
      <c r="BD53" s="29">
        <v>1.36</v>
      </c>
      <c r="BE53" s="29">
        <v>0.62</v>
      </c>
      <c r="BF53" s="29">
        <v>0.33</v>
      </c>
      <c r="BG53" s="29">
        <v>0.76</v>
      </c>
      <c r="BH53" s="29">
        <v>0.87</v>
      </c>
      <c r="BI53" s="29">
        <v>4.03</v>
      </c>
      <c r="BJ53" s="29">
        <v>0</v>
      </c>
      <c r="BK53" s="29">
        <v>13.24</v>
      </c>
      <c r="BL53" s="29">
        <v>0</v>
      </c>
      <c r="BM53" s="29">
        <v>4.25</v>
      </c>
      <c r="BN53" s="29">
        <v>0.08</v>
      </c>
      <c r="BO53" s="29">
        <v>0.12</v>
      </c>
      <c r="BP53" s="29">
        <v>0</v>
      </c>
      <c r="BQ53" s="29">
        <v>0.78</v>
      </c>
      <c r="BR53" s="29">
        <v>1.22</v>
      </c>
      <c r="BS53" s="29">
        <v>14.91</v>
      </c>
      <c r="BT53" s="29">
        <v>0.02</v>
      </c>
      <c r="BU53" s="29">
        <v>0</v>
      </c>
      <c r="BV53" s="29">
        <v>13.54</v>
      </c>
      <c r="BW53" s="29">
        <v>0.26</v>
      </c>
      <c r="BX53" s="29">
        <v>0</v>
      </c>
      <c r="BY53" s="29">
        <v>0</v>
      </c>
      <c r="BZ53" s="29">
        <v>0</v>
      </c>
      <c r="CA53" s="29">
        <v>0</v>
      </c>
      <c r="CB53" s="29">
        <v>3114.65</v>
      </c>
      <c r="CC53" s="28">
        <v>374.00000000000011</v>
      </c>
      <c r="CE53" s="30">
        <v>969.42</v>
      </c>
      <c r="CG53" s="30">
        <v>320.45</v>
      </c>
      <c r="CH53" s="30">
        <v>181.03</v>
      </c>
      <c r="CI53" s="30">
        <v>250.74</v>
      </c>
      <c r="CJ53" s="30">
        <v>18954.740000000002</v>
      </c>
      <c r="CK53" s="30">
        <v>8610.5499999999993</v>
      </c>
      <c r="CL53" s="30">
        <v>13782.65</v>
      </c>
      <c r="CM53" s="30">
        <v>374.69</v>
      </c>
      <c r="CN53" s="30">
        <v>267.85000000000002</v>
      </c>
      <c r="CO53" s="30">
        <v>321.32</v>
      </c>
      <c r="CP53" s="30">
        <v>59.05</v>
      </c>
      <c r="CQ53" s="30">
        <v>7.55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120</v>
      </c>
      <c r="C55" s="16"/>
      <c r="D55" s="16">
        <v>12</v>
      </c>
      <c r="E55" s="16"/>
      <c r="F55" s="16">
        <v>35</v>
      </c>
      <c r="G55" s="16"/>
      <c r="H55" s="16">
        <v>53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6" t="s">
        <v>156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1:XFD31"/>
    <mergeCell ref="A58:CC58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122</v>
      </c>
      <c r="B1" s="83" t="s">
        <v>123</v>
      </c>
      <c r="C1" s="84"/>
      <c r="D1" s="85"/>
      <c r="E1" s="32" t="s">
        <v>124</v>
      </c>
      <c r="F1" s="33"/>
      <c r="I1" s="32" t="s">
        <v>125</v>
      </c>
      <c r="J1" s="34"/>
    </row>
    <row r="2" spans="1:10" ht="7.5" customHeight="1" thickBot="1"/>
    <row r="3" spans="1:10" ht="15" thickBot="1">
      <c r="A3" s="35" t="s">
        <v>126</v>
      </c>
      <c r="B3" s="36" t="s">
        <v>127</v>
      </c>
      <c r="C3" s="36" t="s">
        <v>128</v>
      </c>
      <c r="D3" s="36" t="s">
        <v>129</v>
      </c>
      <c r="E3" s="36" t="s">
        <v>6</v>
      </c>
      <c r="F3" s="36" t="s">
        <v>130</v>
      </c>
      <c r="G3" s="36" t="s">
        <v>131</v>
      </c>
      <c r="H3" s="36" t="s">
        <v>132</v>
      </c>
      <c r="I3" s="36" t="s">
        <v>133</v>
      </c>
      <c r="J3" s="37" t="s">
        <v>134</v>
      </c>
    </row>
    <row r="4" spans="1:10">
      <c r="A4" s="38" t="s">
        <v>135</v>
      </c>
      <c r="B4" s="39" t="s">
        <v>136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137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138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139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140</v>
      </c>
      <c r="B15" s="64" t="s">
        <v>139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141</v>
      </c>
      <c r="B18" s="46" t="s">
        <v>142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143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144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145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146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147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148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149</v>
      </c>
      <c r="C29" s="72" t="s">
        <v>153</v>
      </c>
      <c r="D29" s="41" t="s">
        <v>109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146</v>
      </c>
      <c r="C30" s="73" t="s">
        <v>154</v>
      </c>
      <c r="D30" s="53" t="s">
        <v>110</v>
      </c>
      <c r="E30" s="54">
        <v>180</v>
      </c>
      <c r="F30" s="55">
        <v>21.6</v>
      </c>
      <c r="G30" s="54">
        <v>87.623999999999995</v>
      </c>
      <c r="H30" s="54">
        <v>0.72</v>
      </c>
      <c r="I30" s="54">
        <v>0.72</v>
      </c>
      <c r="J30" s="56">
        <v>20.88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150</v>
      </c>
      <c r="B33" s="39" t="s">
        <v>136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145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146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138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151</v>
      </c>
      <c r="B39" s="64" t="s">
        <v>152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149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146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139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45026.337638888886</v>
      </c>
      <c r="C1">
        <f>YEAR(Дата_Сост)</f>
        <v>2023</v>
      </c>
      <c r="D1">
        <f>MONTH(Дата_Сост)</f>
        <v>4</v>
      </c>
      <c r="E1">
        <f>DAY(Дата_Сост)</f>
        <v>10</v>
      </c>
    </row>
    <row r="2" spans="1:5">
      <c r="A2" t="s">
        <v>82</v>
      </c>
      <c r="B2" s="2">
        <v>45021.607916666668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3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10.04.2023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2023-04-05T10:10:30Z</cp:lastPrinted>
  <dcterms:created xsi:type="dcterms:W3CDTF">2002-09-22T07:35:02Z</dcterms:created>
  <dcterms:modified xsi:type="dcterms:W3CDTF">2023-04-05T10:10:34Z</dcterms:modified>
</cp:coreProperties>
</file>