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6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'16.01.2023'!$A$3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<sst xmlns="http://schemas.openxmlformats.org/spreadsheetml/2006/main" count="185" uniqueCount="155">
  <si>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</si>
  <si>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</si>
  <si>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</si>
  <si>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</si>
  <si>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</si>
  <si>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</si>
  <si>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</si>
  <si>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</si>
  <si>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</si>
  <si>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</si>
  <si>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</si>
  <si>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</si>
  <si>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</si>
  <si>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</si>
  <si>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</si>
  <si>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</si>
  <si>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</si>
  <si>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</si>
  <si>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</si>
  <si>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</si>
  <si>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</si>
  <si>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</si>
  <si>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</si>
  <si>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</si>
  <si>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</si>
  <si>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</si>
  <si>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</si>
  <si>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</si>
  <si>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</si>
  <si>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</si>
  <si>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</si>
  <si>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</si>
  <si>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</si>
  <si>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</si>
  <si>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</si>
  <si>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</si>
  <si>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</si>
  <si>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</si>
  <si>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</si>
  <si>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</si>
  <si>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</si>
  <si>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</si>
  <si>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</si>
  <si>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</si>
  <si>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</si>
  <si>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</si>
  <si>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</si>
  <si>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</si>
  <si>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</si>
  <si>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</si>
  <si>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</si>
  <si>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</si>
  <si>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</si>
  <si>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</si>
  <si>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</si>
  <si>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</si>
  <si>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</si>
  <si>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</si>
  <si>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</si>
  <si>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</si>
  <si>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</si>
  <si>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</si>
  <si>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</si>
  <si>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</si>
  <si>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</si>
  <si>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</si>
  <si>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</si>
  <si>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</si>
  <si>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</si>
  <si>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</si>
  <si>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</si>
  <si>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</si>
  <si>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</si>
  <si>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</si>
  <si>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</si>
  <si>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</si>
  <si>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</si>
  <si>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</si>
  <si>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</si>
  <si>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</si>
  <si>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</si>
  <si>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</si>
  <si>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</si>
  <si>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</si>
  <si>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</si>
  <si>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</si>
  <si>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</si>
  <si>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</si>
  <si>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</si>
  <si>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</si>
  <si>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</si>
  <si>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</si>
  <si>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</si>
  <si>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молочная ассорти (пшенично-кукурузная) с маслом сливочным</t>
  </si>
  <si>
    <t>Масло сливочное</t>
  </si>
  <si>
    <t>Яйцо отварное</t>
  </si>
  <si>
    <t>Хлеб пшеничный</t>
  </si>
  <si>
    <t>Какао с молоком (вариант 1)</t>
  </si>
  <si>
    <t>Итого за 'Завтрак с 7 до 11 лет'</t>
  </si>
  <si>
    <t>Обед  с 7 до 11 лет</t>
  </si>
  <si>
    <t>Салат из белокочанной капусты с кукурузой, луком и растительным маслом</t>
  </si>
  <si>
    <t>Рассольник с крупой и сметаной</t>
  </si>
  <si>
    <t>Каша гречневая рассыпчатая с маслом</t>
  </si>
  <si>
    <t>Мясо кур отварное в соусе с зеленью</t>
  </si>
  <si>
    <t>Хлеб ржаной</t>
  </si>
  <si>
    <t>Компот из свежих плодов</t>
  </si>
  <si>
    <t>Итого за 'Обед  с 7 до 11 лет'</t>
  </si>
  <si>
    <t>Полдник</t>
  </si>
  <si>
    <t>Сок</t>
  </si>
  <si>
    <t>Яблоки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</si>
  <si>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</si>
  <si>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</si>
  <si>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</si>
  <si>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</si>
  <si>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</si>
  <si>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</si>
  <si>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</si>
  <si>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</si>
  <si>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</si>
  <si>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16.01.2023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</si>
  <si>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</si>
  <si>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</si>
  <si>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</si>
  <si>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</si>
  <si>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</si>
  <si>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</si>
  <si>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</si>
  <si>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</si>
  <si>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</si>
  <si>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</si>
  <si>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</si>
  <si>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</si>
  <si>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</si>
  <si>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(74,00)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</si>
  <si>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</si>
  <si>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</si>
  <si>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</si>
  <si>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</si>
  <si>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</si>
  <si>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(108,04)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</si>
  <si>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</si>
  <si>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</si>
  <si>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</si>
  <si>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</si>
  <si>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</si>
  <si>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</si>
  <si>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</si>
  <si>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</si>
  <si>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</si>
  <si>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</si>
  <si>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</si>
  <si>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</si>
  <si>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</si>
  <si>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 с 7 до 11 лет      174,00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</si>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</sst>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3" workbookViewId="0">
      <selection activeCell="H61" sqref="H61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16.1.2023г.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"16 января 2023 г."</f>
        <v>16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 ht="24">
      <c r="A11" s="32" t="str">
        <f>"20/4"</f>
        <v>20/4</v>
      </c>
      <c r="B11" s="33" t="s">
        <v>93</v>
      </c>
      <c r="C11" s="34" t="str">
        <f>"200"</f>
        <v>200</v>
      </c>
      <c r="D11" s="34">
        <v>3.16</v>
      </c>
      <c r="E11" s="34">
        <v>3</v>
      </c>
      <c r="F11" s="34">
        <v>6.19</v>
      </c>
      <c r="G11" s="34">
        <v>0</v>
      </c>
      <c r="H11" s="34">
        <v>10.85</v>
      </c>
      <c r="I11" s="34">
        <v>109.165114</v>
      </c>
      <c r="J11" s="35">
        <v>4.4000000000000004</v>
      </c>
      <c r="K11" s="35">
        <v>0.11</v>
      </c>
      <c r="L11" s="35">
        <v>0</v>
      </c>
      <c r="M11" s="35">
        <v>0</v>
      </c>
      <c r="N11" s="35">
        <v>10.43</v>
      </c>
      <c r="O11" s="35">
        <v>0</v>
      </c>
      <c r="P11" s="35">
        <v>0.42</v>
      </c>
      <c r="Q11" s="35">
        <v>0</v>
      </c>
      <c r="R11" s="35">
        <v>0</v>
      </c>
      <c r="S11" s="35">
        <v>0.1</v>
      </c>
      <c r="T11" s="35">
        <v>2.0499999999999998</v>
      </c>
      <c r="U11" s="35">
        <v>440.7</v>
      </c>
      <c r="V11" s="35">
        <v>184.46</v>
      </c>
      <c r="W11" s="35">
        <v>124.55</v>
      </c>
      <c r="X11" s="35">
        <v>15.49</v>
      </c>
      <c r="Y11" s="35">
        <v>88.22</v>
      </c>
      <c r="Z11" s="35">
        <v>0.19</v>
      </c>
      <c r="AA11" s="35">
        <v>24.24</v>
      </c>
      <c r="AB11" s="35">
        <v>20.16</v>
      </c>
      <c r="AC11" s="35">
        <v>44.94</v>
      </c>
      <c r="AD11" s="35">
        <v>0.05</v>
      </c>
      <c r="AE11" s="35">
        <v>0.03</v>
      </c>
      <c r="AF11" s="35">
        <v>0.14000000000000001</v>
      </c>
      <c r="AG11" s="35">
        <v>0.17</v>
      </c>
      <c r="AH11" s="35">
        <v>0.83</v>
      </c>
      <c r="AI11" s="35">
        <v>3.37</v>
      </c>
      <c r="AJ11" s="35">
        <v>0</v>
      </c>
      <c r="AK11" s="35">
        <v>158.27000000000001</v>
      </c>
      <c r="AL11" s="35">
        <v>156.30000000000001</v>
      </c>
      <c r="AM11" s="35">
        <v>268.20999999999998</v>
      </c>
      <c r="AN11" s="35">
        <v>214.98</v>
      </c>
      <c r="AO11" s="35">
        <v>71.75</v>
      </c>
      <c r="AP11" s="35">
        <v>126.86</v>
      </c>
      <c r="AQ11" s="35">
        <v>43.25</v>
      </c>
      <c r="AR11" s="35">
        <v>141.96</v>
      </c>
      <c r="AS11" s="35">
        <v>1.7</v>
      </c>
      <c r="AT11" s="35">
        <v>1.23</v>
      </c>
      <c r="AU11" s="35">
        <v>2.69</v>
      </c>
      <c r="AV11" s="35">
        <v>1.65</v>
      </c>
      <c r="AW11" s="35">
        <v>1.1299999999999999</v>
      </c>
      <c r="AX11" s="35">
        <v>6.71</v>
      </c>
      <c r="AY11" s="35">
        <v>0</v>
      </c>
      <c r="AZ11" s="35">
        <v>2.2599999999999998</v>
      </c>
      <c r="BA11" s="35">
        <v>2.54</v>
      </c>
      <c r="BB11" s="35">
        <v>178.4</v>
      </c>
      <c r="BC11" s="35">
        <v>25.4</v>
      </c>
      <c r="BD11" s="35">
        <v>0.12</v>
      </c>
      <c r="BE11" s="35">
        <v>0.05</v>
      </c>
      <c r="BF11" s="35">
        <v>0.03</v>
      </c>
      <c r="BG11" s="35">
        <v>7.0000000000000007E-2</v>
      </c>
      <c r="BH11" s="35">
        <v>0.08</v>
      </c>
      <c r="BI11" s="35">
        <v>0.35</v>
      </c>
      <c r="BJ11" s="35">
        <v>0</v>
      </c>
      <c r="BK11" s="35">
        <v>0.98</v>
      </c>
      <c r="BL11" s="35">
        <v>0</v>
      </c>
      <c r="BM11" s="35">
        <v>0.3</v>
      </c>
      <c r="BN11" s="35">
        <v>0</v>
      </c>
      <c r="BO11" s="35">
        <v>0</v>
      </c>
      <c r="BP11" s="35">
        <v>0</v>
      </c>
      <c r="BQ11" s="35">
        <v>7.0000000000000007E-2</v>
      </c>
      <c r="BR11" s="35">
        <v>0.1</v>
      </c>
      <c r="BS11" s="35">
        <v>0.8</v>
      </c>
      <c r="BT11" s="35">
        <v>0</v>
      </c>
      <c r="BU11" s="35">
        <v>0</v>
      </c>
      <c r="BV11" s="35">
        <v>0.05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188.57</v>
      </c>
      <c r="CC11" s="34">
        <v>18.41</v>
      </c>
      <c r="CE11" s="32">
        <v>27.6</v>
      </c>
      <c r="CG11" s="32">
        <v>12.91</v>
      </c>
      <c r="CH11" s="32">
        <v>6.09</v>
      </c>
      <c r="CI11" s="32">
        <v>9.5</v>
      </c>
      <c r="CJ11" s="32">
        <v>195.58</v>
      </c>
      <c r="CK11" s="32">
        <v>72.260000000000005</v>
      </c>
      <c r="CL11" s="32">
        <v>133.91999999999999</v>
      </c>
      <c r="CM11" s="32">
        <v>8.18</v>
      </c>
      <c r="CN11" s="32">
        <v>3.94</v>
      </c>
      <c r="CO11" s="32">
        <v>6.06</v>
      </c>
      <c r="CP11" s="32">
        <v>5</v>
      </c>
      <c r="CQ11" s="32">
        <v>1</v>
      </c>
      <c r="CR11" s="32">
        <v>11.16</v>
      </c>
    </row>
    <row r="12" spans="1:96" s="32" customFormat="1">
      <c r="A12" s="32" t="str">
        <f>"4"</f>
        <v>4</v>
      </c>
      <c r="B12" s="33" t="s">
        <v>94</v>
      </c>
      <c r="C12" s="34" t="str">
        <f>"15"</f>
        <v>15</v>
      </c>
      <c r="D12" s="34">
        <v>0.12</v>
      </c>
      <c r="E12" s="34">
        <v>0.12</v>
      </c>
      <c r="F12" s="34">
        <v>10.88</v>
      </c>
      <c r="G12" s="34">
        <v>0</v>
      </c>
      <c r="H12" s="34">
        <v>0.2</v>
      </c>
      <c r="I12" s="34">
        <v>99.096000000000004</v>
      </c>
      <c r="J12" s="35">
        <v>7.07</v>
      </c>
      <c r="K12" s="35">
        <v>0.33</v>
      </c>
      <c r="L12" s="35">
        <v>0</v>
      </c>
      <c r="M12" s="35">
        <v>0</v>
      </c>
      <c r="N12" s="35">
        <v>0.2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0.21</v>
      </c>
      <c r="U12" s="35">
        <v>2.25</v>
      </c>
      <c r="V12" s="35">
        <v>4.5</v>
      </c>
      <c r="W12" s="35">
        <v>3.6</v>
      </c>
      <c r="X12" s="35">
        <v>0</v>
      </c>
      <c r="Y12" s="35">
        <v>4.5</v>
      </c>
      <c r="Z12" s="35">
        <v>0.03</v>
      </c>
      <c r="AA12" s="35">
        <v>60</v>
      </c>
      <c r="AB12" s="35">
        <v>45</v>
      </c>
      <c r="AC12" s="35">
        <v>67.5</v>
      </c>
      <c r="AD12" s="35">
        <v>0.15</v>
      </c>
      <c r="AE12" s="35">
        <v>0</v>
      </c>
      <c r="AF12" s="35">
        <v>0.02</v>
      </c>
      <c r="AG12" s="35">
        <v>0.02</v>
      </c>
      <c r="AH12" s="35">
        <v>0.03</v>
      </c>
      <c r="AI12" s="35">
        <v>0</v>
      </c>
      <c r="AJ12" s="35">
        <v>0</v>
      </c>
      <c r="AK12" s="35">
        <v>6.3</v>
      </c>
      <c r="AL12" s="35">
        <v>6.15</v>
      </c>
      <c r="AM12" s="35">
        <v>11.4</v>
      </c>
      <c r="AN12" s="35">
        <v>6.75</v>
      </c>
      <c r="AO12" s="35">
        <v>2.5499999999999998</v>
      </c>
      <c r="AP12" s="35">
        <v>7.05</v>
      </c>
      <c r="AQ12" s="35">
        <v>6.45</v>
      </c>
      <c r="AR12" s="35">
        <v>6.3</v>
      </c>
      <c r="AS12" s="35">
        <v>5.4</v>
      </c>
      <c r="AT12" s="35">
        <v>3.9</v>
      </c>
      <c r="AU12" s="35">
        <v>8.5500000000000007</v>
      </c>
      <c r="AV12" s="35">
        <v>5.25</v>
      </c>
      <c r="AW12" s="35">
        <v>3.6</v>
      </c>
      <c r="AX12" s="35">
        <v>21.3</v>
      </c>
      <c r="AY12" s="35">
        <v>0</v>
      </c>
      <c r="AZ12" s="35">
        <v>7.2</v>
      </c>
      <c r="BA12" s="35">
        <v>8.1</v>
      </c>
      <c r="BB12" s="35">
        <v>6.3</v>
      </c>
      <c r="BC12" s="35">
        <v>1.5</v>
      </c>
      <c r="BD12" s="35">
        <v>0.4</v>
      </c>
      <c r="BE12" s="35">
        <v>0.18</v>
      </c>
      <c r="BF12" s="35">
        <v>0.1</v>
      </c>
      <c r="BG12" s="35">
        <v>0.23</v>
      </c>
      <c r="BH12" s="35">
        <v>0.26</v>
      </c>
      <c r="BI12" s="35">
        <v>1.19</v>
      </c>
      <c r="BJ12" s="35">
        <v>0</v>
      </c>
      <c r="BK12" s="35">
        <v>3.31</v>
      </c>
      <c r="BL12" s="35">
        <v>0</v>
      </c>
      <c r="BM12" s="35">
        <v>1.02</v>
      </c>
      <c r="BN12" s="35">
        <v>0</v>
      </c>
      <c r="BO12" s="35">
        <v>0</v>
      </c>
      <c r="BP12" s="35">
        <v>0</v>
      </c>
      <c r="BQ12" s="35">
        <v>0.23</v>
      </c>
      <c r="BR12" s="35">
        <v>0.35</v>
      </c>
      <c r="BS12" s="35">
        <v>2.7</v>
      </c>
      <c r="BT12" s="35">
        <v>0</v>
      </c>
      <c r="BU12" s="35">
        <v>0</v>
      </c>
      <c r="BV12" s="35">
        <v>0.14000000000000001</v>
      </c>
      <c r="BW12" s="35">
        <v>0.01</v>
      </c>
      <c r="BX12" s="35">
        <v>0</v>
      </c>
      <c r="BY12" s="35">
        <v>0</v>
      </c>
      <c r="BZ12" s="35">
        <v>0</v>
      </c>
      <c r="CA12" s="35">
        <v>0</v>
      </c>
      <c r="CB12" s="35">
        <v>3.75</v>
      </c>
      <c r="CC12" s="34">
        <v>16.09</v>
      </c>
      <c r="CE12" s="32">
        <v>67.5</v>
      </c>
      <c r="CG12" s="32">
        <v>3.6</v>
      </c>
      <c r="CH12" s="32">
        <v>0.9</v>
      </c>
      <c r="CI12" s="32">
        <v>2.25</v>
      </c>
      <c r="CJ12" s="32">
        <v>180</v>
      </c>
      <c r="CK12" s="32">
        <v>73.8</v>
      </c>
      <c r="CL12" s="32">
        <v>126.9</v>
      </c>
      <c r="CM12" s="32">
        <v>15.39</v>
      </c>
      <c r="CN12" s="32">
        <v>7.83</v>
      </c>
      <c r="CO12" s="32">
        <v>11.61</v>
      </c>
      <c r="CP12" s="32">
        <v>0</v>
      </c>
      <c r="CQ12" s="32">
        <v>0</v>
      </c>
      <c r="CR12" s="32">
        <v>9.75</v>
      </c>
    </row>
    <row r="13" spans="1:96" s="32" customFormat="1">
      <c r="A13" s="32" t="str">
        <f>"1/6"</f>
        <v>1/6</v>
      </c>
      <c r="B13" s="33" t="s">
        <v>95</v>
      </c>
      <c r="C13" s="34" t="str">
        <f>"40"</f>
        <v>40</v>
      </c>
      <c r="D13" s="34">
        <v>5.08</v>
      </c>
      <c r="E13" s="34">
        <v>5.08</v>
      </c>
      <c r="F13" s="34">
        <v>4.5999999999999996</v>
      </c>
      <c r="G13" s="34">
        <v>0</v>
      </c>
      <c r="H13" s="34">
        <v>0.28000000000000003</v>
      </c>
      <c r="I13" s="34">
        <v>62.783999999999999</v>
      </c>
      <c r="J13" s="35">
        <v>1.2</v>
      </c>
      <c r="K13" s="35">
        <v>0</v>
      </c>
      <c r="L13" s="35">
        <v>0</v>
      </c>
      <c r="M13" s="35">
        <v>0</v>
      </c>
      <c r="N13" s="35">
        <v>0.28000000000000003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0.4</v>
      </c>
      <c r="U13" s="35">
        <v>53.6</v>
      </c>
      <c r="V13" s="35">
        <v>56</v>
      </c>
      <c r="W13" s="35">
        <v>22</v>
      </c>
      <c r="X13" s="35">
        <v>4.8</v>
      </c>
      <c r="Y13" s="35">
        <v>76.8</v>
      </c>
      <c r="Z13" s="35">
        <v>1</v>
      </c>
      <c r="AA13" s="35">
        <v>100</v>
      </c>
      <c r="AB13" s="35">
        <v>24</v>
      </c>
      <c r="AC13" s="35">
        <v>104</v>
      </c>
      <c r="AD13" s="35">
        <v>0.24</v>
      </c>
      <c r="AE13" s="35">
        <v>0.03</v>
      </c>
      <c r="AF13" s="35">
        <v>0.18</v>
      </c>
      <c r="AG13" s="35">
        <v>0.08</v>
      </c>
      <c r="AH13" s="35">
        <v>1.44</v>
      </c>
      <c r="AI13" s="35">
        <v>0</v>
      </c>
      <c r="AJ13" s="35">
        <v>0</v>
      </c>
      <c r="AK13" s="35">
        <v>308.8</v>
      </c>
      <c r="AL13" s="35">
        <v>238.8</v>
      </c>
      <c r="AM13" s="35">
        <v>432.4</v>
      </c>
      <c r="AN13" s="35">
        <v>361.2</v>
      </c>
      <c r="AO13" s="35">
        <v>169.6</v>
      </c>
      <c r="AP13" s="35">
        <v>244</v>
      </c>
      <c r="AQ13" s="35">
        <v>81.599999999999994</v>
      </c>
      <c r="AR13" s="35">
        <v>260.8</v>
      </c>
      <c r="AS13" s="35">
        <v>284</v>
      </c>
      <c r="AT13" s="35">
        <v>314.8</v>
      </c>
      <c r="AU13" s="35">
        <v>491.6</v>
      </c>
      <c r="AV13" s="35">
        <v>136</v>
      </c>
      <c r="AW13" s="35">
        <v>166.4</v>
      </c>
      <c r="AX13" s="35">
        <v>709.2</v>
      </c>
      <c r="AY13" s="35">
        <v>5.6</v>
      </c>
      <c r="AZ13" s="35">
        <v>158.4</v>
      </c>
      <c r="BA13" s="35">
        <v>371.2</v>
      </c>
      <c r="BB13" s="35">
        <v>190.4</v>
      </c>
      <c r="BC13" s="35">
        <v>117.2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29.64</v>
      </c>
      <c r="CC13" s="34">
        <v>10.89</v>
      </c>
      <c r="CE13" s="32">
        <v>104</v>
      </c>
      <c r="CG13" s="32">
        <v>5.65</v>
      </c>
      <c r="CH13" s="32">
        <v>4.75</v>
      </c>
      <c r="CI13" s="32">
        <v>5.2</v>
      </c>
      <c r="CJ13" s="32">
        <v>810</v>
      </c>
      <c r="CK13" s="32">
        <v>517.5</v>
      </c>
      <c r="CL13" s="32">
        <v>663.75</v>
      </c>
      <c r="CM13" s="32">
        <v>2.5</v>
      </c>
      <c r="CN13" s="32">
        <v>1.75</v>
      </c>
      <c r="CO13" s="32">
        <v>2.13</v>
      </c>
      <c r="CP13" s="32">
        <v>0</v>
      </c>
      <c r="CQ13" s="32">
        <v>0</v>
      </c>
      <c r="CR13" s="32">
        <v>6.6</v>
      </c>
    </row>
    <row r="14" spans="1:96" s="32" customFormat="1">
      <c r="A14" s="32" t="str">
        <f>"2"</f>
        <v>2</v>
      </c>
      <c r="B14" s="33" t="s">
        <v>96</v>
      </c>
      <c r="C14" s="34" t="str">
        <f>"45"</f>
        <v>45</v>
      </c>
      <c r="D14" s="34">
        <v>2.98</v>
      </c>
      <c r="E14" s="34">
        <v>0</v>
      </c>
      <c r="F14" s="34">
        <v>0.3</v>
      </c>
      <c r="G14" s="34">
        <v>0.3</v>
      </c>
      <c r="H14" s="34">
        <v>21.11</v>
      </c>
      <c r="I14" s="34">
        <v>100.75545</v>
      </c>
      <c r="J14" s="35">
        <v>0</v>
      </c>
      <c r="K14" s="35">
        <v>0</v>
      </c>
      <c r="L14" s="35">
        <v>0</v>
      </c>
      <c r="M14" s="35">
        <v>0</v>
      </c>
      <c r="N14" s="35">
        <v>0.5</v>
      </c>
      <c r="O14" s="35">
        <v>20.52</v>
      </c>
      <c r="P14" s="35">
        <v>0.09</v>
      </c>
      <c r="Q14" s="35">
        <v>0</v>
      </c>
      <c r="R14" s="35">
        <v>0</v>
      </c>
      <c r="S14" s="35">
        <v>0</v>
      </c>
      <c r="T14" s="35">
        <v>0.81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143.68</v>
      </c>
      <c r="AL14" s="35">
        <v>149.55000000000001</v>
      </c>
      <c r="AM14" s="35">
        <v>229.03</v>
      </c>
      <c r="AN14" s="35">
        <v>75.95</v>
      </c>
      <c r="AO14" s="35">
        <v>45.02</v>
      </c>
      <c r="AP14" s="35">
        <v>90.05</v>
      </c>
      <c r="AQ14" s="35">
        <v>34.06</v>
      </c>
      <c r="AR14" s="35">
        <v>162.86000000000001</v>
      </c>
      <c r="AS14" s="35">
        <v>101.01</v>
      </c>
      <c r="AT14" s="35">
        <v>140.94</v>
      </c>
      <c r="AU14" s="35">
        <v>116.28</v>
      </c>
      <c r="AV14" s="35">
        <v>61.07</v>
      </c>
      <c r="AW14" s="35">
        <v>108.05</v>
      </c>
      <c r="AX14" s="35">
        <v>903.58</v>
      </c>
      <c r="AY14" s="35">
        <v>0</v>
      </c>
      <c r="AZ14" s="35">
        <v>294.41000000000003</v>
      </c>
      <c r="BA14" s="35">
        <v>128.02000000000001</v>
      </c>
      <c r="BB14" s="35">
        <v>84.96</v>
      </c>
      <c r="BC14" s="35">
        <v>67.34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0.04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0.03</v>
      </c>
      <c r="BT14" s="35">
        <v>0</v>
      </c>
      <c r="BU14" s="35">
        <v>0</v>
      </c>
      <c r="BV14" s="35">
        <v>0.12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17.600000000000001</v>
      </c>
      <c r="CC14" s="34">
        <v>2.38</v>
      </c>
      <c r="CE14" s="32">
        <v>0</v>
      </c>
      <c r="CG14" s="32">
        <v>0</v>
      </c>
      <c r="CH14" s="32">
        <v>0</v>
      </c>
      <c r="CI14" s="32">
        <v>0</v>
      </c>
      <c r="CJ14" s="32">
        <v>953.97</v>
      </c>
      <c r="CK14" s="32">
        <v>367.53</v>
      </c>
      <c r="CL14" s="32">
        <v>660.75</v>
      </c>
      <c r="CM14" s="32">
        <v>7.63</v>
      </c>
      <c r="CN14" s="32">
        <v>7.63</v>
      </c>
      <c r="CO14" s="32">
        <v>7.63</v>
      </c>
      <c r="CP14" s="32">
        <v>0</v>
      </c>
      <c r="CQ14" s="32">
        <v>0</v>
      </c>
      <c r="CR14" s="32">
        <v>1.99</v>
      </c>
    </row>
    <row r="15" spans="1:96" s="28" customFormat="1">
      <c r="A15" s="28" t="str">
        <f>"36/10"</f>
        <v>36/10</v>
      </c>
      <c r="B15" s="29" t="s">
        <v>97</v>
      </c>
      <c r="C15" s="30" t="str">
        <f>"200"</f>
        <v>200</v>
      </c>
      <c r="D15" s="30">
        <v>3.87</v>
      </c>
      <c r="E15" s="30">
        <v>2.9</v>
      </c>
      <c r="F15" s="30">
        <v>3.48</v>
      </c>
      <c r="G15" s="30">
        <v>0.75</v>
      </c>
      <c r="H15" s="30">
        <v>15.43</v>
      </c>
      <c r="I15" s="30">
        <v>103.49265</v>
      </c>
      <c r="J15" s="31">
        <v>2.4500000000000002</v>
      </c>
      <c r="K15" s="31">
        <v>0</v>
      </c>
      <c r="L15" s="31">
        <v>0</v>
      </c>
      <c r="M15" s="31">
        <v>0</v>
      </c>
      <c r="N15" s="31">
        <v>13.45</v>
      </c>
      <c r="O15" s="31">
        <v>0.37</v>
      </c>
      <c r="P15" s="31">
        <v>1.61</v>
      </c>
      <c r="Q15" s="31">
        <v>0</v>
      </c>
      <c r="R15" s="31">
        <v>0</v>
      </c>
      <c r="S15" s="31">
        <v>0.3</v>
      </c>
      <c r="T15" s="31">
        <v>1.03</v>
      </c>
      <c r="U15" s="31">
        <v>50.75</v>
      </c>
      <c r="V15" s="31">
        <v>195.14</v>
      </c>
      <c r="W15" s="31">
        <v>111.5</v>
      </c>
      <c r="X15" s="31">
        <v>30.67</v>
      </c>
      <c r="Y15" s="31">
        <v>106.79</v>
      </c>
      <c r="Z15" s="31">
        <v>1.07</v>
      </c>
      <c r="AA15" s="31">
        <v>12</v>
      </c>
      <c r="AB15" s="31">
        <v>8.8000000000000007</v>
      </c>
      <c r="AC15" s="31">
        <v>22.15</v>
      </c>
      <c r="AD15" s="31">
        <v>0.02</v>
      </c>
      <c r="AE15" s="31">
        <v>0.03</v>
      </c>
      <c r="AF15" s="31">
        <v>0.13</v>
      </c>
      <c r="AG15" s="31">
        <v>0.15</v>
      </c>
      <c r="AH15" s="31">
        <v>1.1399999999999999</v>
      </c>
      <c r="AI15" s="31">
        <v>0.52</v>
      </c>
      <c r="AJ15" s="31">
        <v>0</v>
      </c>
      <c r="AK15" s="31">
        <v>153.22</v>
      </c>
      <c r="AL15" s="31">
        <v>151.34</v>
      </c>
      <c r="AM15" s="31">
        <v>259.44</v>
      </c>
      <c r="AN15" s="31">
        <v>208.68</v>
      </c>
      <c r="AO15" s="31">
        <v>69.56</v>
      </c>
      <c r="AP15" s="31">
        <v>122.2</v>
      </c>
      <c r="AQ15" s="31">
        <v>40.42</v>
      </c>
      <c r="AR15" s="31">
        <v>137.24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172.96</v>
      </c>
      <c r="BC15" s="31">
        <v>24.44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198.66</v>
      </c>
      <c r="CC15" s="30">
        <v>13.97</v>
      </c>
      <c r="CE15" s="28">
        <v>13.47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0.72</v>
      </c>
      <c r="CN15" s="28">
        <v>0.72</v>
      </c>
      <c r="CO15" s="28">
        <v>0.72</v>
      </c>
      <c r="CP15" s="28">
        <v>10</v>
      </c>
      <c r="CQ15" s="28">
        <v>0</v>
      </c>
      <c r="CR15" s="28">
        <v>8.4700000000000006</v>
      </c>
    </row>
    <row r="16" spans="1:96" s="36" customFormat="1" ht="11.4">
      <c r="B16" s="37" t="s">
        <v>98</v>
      </c>
      <c r="C16" s="38"/>
      <c r="D16" s="38">
        <v>15.21</v>
      </c>
      <c r="E16" s="38">
        <v>11.1</v>
      </c>
      <c r="F16" s="38">
        <v>25.44</v>
      </c>
      <c r="G16" s="38">
        <v>1.05</v>
      </c>
      <c r="H16" s="38">
        <v>47.86</v>
      </c>
      <c r="I16" s="38">
        <v>475.29</v>
      </c>
      <c r="J16" s="39">
        <v>15.11</v>
      </c>
      <c r="K16" s="39">
        <v>0.44</v>
      </c>
      <c r="L16" s="39">
        <v>0</v>
      </c>
      <c r="M16" s="39">
        <v>0</v>
      </c>
      <c r="N16" s="39">
        <v>24.85</v>
      </c>
      <c r="O16" s="39">
        <v>20.89</v>
      </c>
      <c r="P16" s="39">
        <v>2.12</v>
      </c>
      <c r="Q16" s="39">
        <v>0</v>
      </c>
      <c r="R16" s="39">
        <v>0</v>
      </c>
      <c r="S16" s="39">
        <v>0.4</v>
      </c>
      <c r="T16" s="39">
        <v>4.49</v>
      </c>
      <c r="U16" s="39">
        <v>547.29999999999995</v>
      </c>
      <c r="V16" s="39">
        <v>440.1</v>
      </c>
      <c r="W16" s="39">
        <v>261.64</v>
      </c>
      <c r="X16" s="39">
        <v>50.95</v>
      </c>
      <c r="Y16" s="39">
        <v>276.31</v>
      </c>
      <c r="Z16" s="39">
        <v>2.29</v>
      </c>
      <c r="AA16" s="39">
        <v>196.24</v>
      </c>
      <c r="AB16" s="39">
        <v>97.96</v>
      </c>
      <c r="AC16" s="39">
        <v>238.59</v>
      </c>
      <c r="AD16" s="39">
        <v>0.46</v>
      </c>
      <c r="AE16" s="39">
        <v>0.1</v>
      </c>
      <c r="AF16" s="39">
        <v>0.46</v>
      </c>
      <c r="AG16" s="39">
        <v>0.42</v>
      </c>
      <c r="AH16" s="39">
        <v>3.44</v>
      </c>
      <c r="AI16" s="39">
        <v>3.89</v>
      </c>
      <c r="AJ16" s="39">
        <v>0</v>
      </c>
      <c r="AK16" s="39">
        <v>770.27</v>
      </c>
      <c r="AL16" s="39">
        <v>702.15</v>
      </c>
      <c r="AM16" s="39">
        <v>1200.48</v>
      </c>
      <c r="AN16" s="39">
        <v>867.56</v>
      </c>
      <c r="AO16" s="39">
        <v>358.48</v>
      </c>
      <c r="AP16" s="39">
        <v>590.15</v>
      </c>
      <c r="AQ16" s="39">
        <v>205.78</v>
      </c>
      <c r="AR16" s="39">
        <v>709.17</v>
      </c>
      <c r="AS16" s="39">
        <v>392.11</v>
      </c>
      <c r="AT16" s="39">
        <v>460.87</v>
      </c>
      <c r="AU16" s="39">
        <v>619.12</v>
      </c>
      <c r="AV16" s="39">
        <v>203.97</v>
      </c>
      <c r="AW16" s="39">
        <v>279.19</v>
      </c>
      <c r="AX16" s="39">
        <v>1640.8</v>
      </c>
      <c r="AY16" s="39">
        <v>5.6</v>
      </c>
      <c r="AZ16" s="39">
        <v>462.27</v>
      </c>
      <c r="BA16" s="39">
        <v>509.86</v>
      </c>
      <c r="BB16" s="39">
        <v>633.01</v>
      </c>
      <c r="BC16" s="39">
        <v>235.88</v>
      </c>
      <c r="BD16" s="39">
        <v>0.52</v>
      </c>
      <c r="BE16" s="39">
        <v>0.24</v>
      </c>
      <c r="BF16" s="39">
        <v>0.13</v>
      </c>
      <c r="BG16" s="39">
        <v>0.28999999999999998</v>
      </c>
      <c r="BH16" s="39">
        <v>0.33</v>
      </c>
      <c r="BI16" s="39">
        <v>1.54</v>
      </c>
      <c r="BJ16" s="39">
        <v>0</v>
      </c>
      <c r="BK16" s="39">
        <v>4.32</v>
      </c>
      <c r="BL16" s="39">
        <v>0</v>
      </c>
      <c r="BM16" s="39">
        <v>1.33</v>
      </c>
      <c r="BN16" s="39">
        <v>0</v>
      </c>
      <c r="BO16" s="39">
        <v>0</v>
      </c>
      <c r="BP16" s="39">
        <v>0</v>
      </c>
      <c r="BQ16" s="39">
        <v>0.3</v>
      </c>
      <c r="BR16" s="39">
        <v>0.45</v>
      </c>
      <c r="BS16" s="39">
        <v>3.53</v>
      </c>
      <c r="BT16" s="39">
        <v>0</v>
      </c>
      <c r="BU16" s="39">
        <v>0</v>
      </c>
      <c r="BV16" s="39">
        <v>0.31</v>
      </c>
      <c r="BW16" s="39">
        <v>0.03</v>
      </c>
      <c r="BX16" s="39">
        <v>0</v>
      </c>
      <c r="BY16" s="39">
        <v>0</v>
      </c>
      <c r="BZ16" s="39">
        <v>0</v>
      </c>
      <c r="CA16" s="39">
        <v>0</v>
      </c>
      <c r="CB16" s="39">
        <v>438.22</v>
      </c>
      <c r="CC16" s="38">
        <f>SUM($CC$10:$CC$15)</f>
        <v>61.74</v>
      </c>
      <c r="CD16" s="36">
        <f>$I$16/$I$51*100</f>
        <v>16.580211469296486</v>
      </c>
      <c r="CE16" s="36">
        <v>212.57</v>
      </c>
      <c r="CG16" s="36">
        <v>22.16</v>
      </c>
      <c r="CH16" s="36">
        <v>11.74</v>
      </c>
      <c r="CI16" s="36">
        <v>16.95</v>
      </c>
      <c r="CJ16" s="36">
        <v>2139.56</v>
      </c>
      <c r="CK16" s="36">
        <v>1031.0899999999999</v>
      </c>
      <c r="CL16" s="36">
        <v>1585.32</v>
      </c>
      <c r="CM16" s="36">
        <v>34.42</v>
      </c>
      <c r="CN16" s="36">
        <v>21.86</v>
      </c>
      <c r="CO16" s="36">
        <v>28.14</v>
      </c>
      <c r="CP16" s="36">
        <v>15</v>
      </c>
      <c r="CQ16" s="36">
        <v>1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36">
      <c r="A18" s="32" t="str">
        <f>"5/1"</f>
        <v>5/1</v>
      </c>
      <c r="B18" s="33" t="s">
        <v>100</v>
      </c>
      <c r="C18" s="34" t="str">
        <f>"60"</f>
        <v>60</v>
      </c>
      <c r="D18" s="34">
        <v>0.98</v>
      </c>
      <c r="E18" s="34">
        <v>0</v>
      </c>
      <c r="F18" s="34">
        <v>3.61</v>
      </c>
      <c r="G18" s="34">
        <v>3.61</v>
      </c>
      <c r="H18" s="34">
        <v>6</v>
      </c>
      <c r="I18" s="34">
        <v>58.148319599999994</v>
      </c>
      <c r="J18" s="35">
        <v>0.45</v>
      </c>
      <c r="K18" s="35">
        <v>2.34</v>
      </c>
      <c r="L18" s="35">
        <v>0</v>
      </c>
      <c r="M18" s="35">
        <v>0</v>
      </c>
      <c r="N18" s="35">
        <v>4.1100000000000003</v>
      </c>
      <c r="O18" s="35">
        <v>0.92</v>
      </c>
      <c r="P18" s="35">
        <v>0.97</v>
      </c>
      <c r="Q18" s="35">
        <v>0</v>
      </c>
      <c r="R18" s="35">
        <v>0</v>
      </c>
      <c r="S18" s="35">
        <v>0.13</v>
      </c>
      <c r="T18" s="35">
        <v>0.75</v>
      </c>
      <c r="U18" s="35">
        <v>119.19</v>
      </c>
      <c r="V18" s="35">
        <v>127.23</v>
      </c>
      <c r="W18" s="35">
        <v>21.6</v>
      </c>
      <c r="X18" s="35">
        <v>7.04</v>
      </c>
      <c r="Y18" s="35">
        <v>15.07</v>
      </c>
      <c r="Z18" s="35">
        <v>0.28999999999999998</v>
      </c>
      <c r="AA18" s="35">
        <v>0</v>
      </c>
      <c r="AB18" s="35">
        <v>8</v>
      </c>
      <c r="AC18" s="35">
        <v>1.22</v>
      </c>
      <c r="AD18" s="35">
        <v>1.63</v>
      </c>
      <c r="AE18" s="35">
        <v>0.01</v>
      </c>
      <c r="AF18" s="35">
        <v>0.02</v>
      </c>
      <c r="AG18" s="35">
        <v>0.28999999999999998</v>
      </c>
      <c r="AH18" s="35">
        <v>0.39</v>
      </c>
      <c r="AI18" s="35">
        <v>18.399999999999999</v>
      </c>
      <c r="AJ18" s="35">
        <v>0</v>
      </c>
      <c r="AK18" s="35">
        <v>23.19</v>
      </c>
      <c r="AL18" s="35">
        <v>19.989999999999998</v>
      </c>
      <c r="AM18" s="35">
        <v>25.59</v>
      </c>
      <c r="AN18" s="35">
        <v>24.39</v>
      </c>
      <c r="AO18" s="35">
        <v>8.8000000000000007</v>
      </c>
      <c r="AP18" s="35">
        <v>17.989999999999998</v>
      </c>
      <c r="AQ18" s="35">
        <v>4</v>
      </c>
      <c r="AR18" s="35">
        <v>22.39</v>
      </c>
      <c r="AS18" s="35">
        <v>28.39</v>
      </c>
      <c r="AT18" s="35">
        <v>33.99</v>
      </c>
      <c r="AU18" s="35">
        <v>68.78</v>
      </c>
      <c r="AV18" s="35">
        <v>11.2</v>
      </c>
      <c r="AW18" s="35">
        <v>18.79</v>
      </c>
      <c r="AX18" s="35">
        <v>109.96</v>
      </c>
      <c r="AY18" s="35">
        <v>0</v>
      </c>
      <c r="AZ18" s="35">
        <v>23.59</v>
      </c>
      <c r="BA18" s="35">
        <v>23.59</v>
      </c>
      <c r="BB18" s="35">
        <v>19.989999999999998</v>
      </c>
      <c r="BC18" s="35">
        <v>8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0.22</v>
      </c>
      <c r="BL18" s="35">
        <v>0</v>
      </c>
      <c r="BM18" s="35">
        <v>0.14000000000000001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0.84</v>
      </c>
      <c r="BT18" s="35">
        <v>0</v>
      </c>
      <c r="BU18" s="35">
        <v>0</v>
      </c>
      <c r="BV18" s="35">
        <v>2.08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48.85</v>
      </c>
      <c r="CC18" s="34">
        <v>8.52</v>
      </c>
      <c r="CE18" s="32">
        <v>1.33</v>
      </c>
      <c r="CG18" s="32">
        <v>13.61</v>
      </c>
      <c r="CH18" s="32">
        <v>6</v>
      </c>
      <c r="CI18" s="32">
        <v>9.81</v>
      </c>
      <c r="CJ18" s="32">
        <v>354.33</v>
      </c>
      <c r="CK18" s="32">
        <v>88.57</v>
      </c>
      <c r="CL18" s="32">
        <v>221.45</v>
      </c>
      <c r="CM18" s="32">
        <v>8.73</v>
      </c>
      <c r="CN18" s="32">
        <v>7.39</v>
      </c>
      <c r="CO18" s="32">
        <v>8.06</v>
      </c>
      <c r="CP18" s="32">
        <v>1.8</v>
      </c>
      <c r="CQ18" s="32">
        <v>0.3</v>
      </c>
      <c r="CR18" s="32">
        <v>5.16</v>
      </c>
    </row>
    <row r="19" spans="1:96" s="32" customFormat="1">
      <c r="A19" s="32" t="str">
        <f>"11/2"</f>
        <v>11/2</v>
      </c>
      <c r="B19" s="33" t="s">
        <v>101</v>
      </c>
      <c r="C19" s="34" t="str">
        <f>"200"</f>
        <v>200</v>
      </c>
      <c r="D19" s="34">
        <v>1.97</v>
      </c>
      <c r="E19" s="34">
        <v>0</v>
      </c>
      <c r="F19" s="34">
        <v>4.34</v>
      </c>
      <c r="G19" s="34">
        <v>4.33</v>
      </c>
      <c r="H19" s="34">
        <v>15.02</v>
      </c>
      <c r="I19" s="34">
        <v>104.93762</v>
      </c>
      <c r="J19" s="35">
        <v>0.93</v>
      </c>
      <c r="K19" s="35">
        <v>2.6</v>
      </c>
      <c r="L19" s="35">
        <v>0</v>
      </c>
      <c r="M19" s="35">
        <v>0</v>
      </c>
      <c r="N19" s="35">
        <v>2.66</v>
      </c>
      <c r="O19" s="35">
        <v>10.63</v>
      </c>
      <c r="P19" s="35">
        <v>1.73</v>
      </c>
      <c r="Q19" s="35">
        <v>0</v>
      </c>
      <c r="R19" s="35">
        <v>0</v>
      </c>
      <c r="S19" s="35">
        <v>0.3</v>
      </c>
      <c r="T19" s="35">
        <v>2.2200000000000002</v>
      </c>
      <c r="U19" s="35">
        <v>451</v>
      </c>
      <c r="V19" s="35">
        <v>364.59</v>
      </c>
      <c r="W19" s="35">
        <v>20.86</v>
      </c>
      <c r="X19" s="35">
        <v>20.75</v>
      </c>
      <c r="Y19" s="35">
        <v>58.53</v>
      </c>
      <c r="Z19" s="35">
        <v>0.78</v>
      </c>
      <c r="AA19" s="35">
        <v>2.4</v>
      </c>
      <c r="AB19" s="35">
        <v>1165.76</v>
      </c>
      <c r="AC19" s="35">
        <v>246.68</v>
      </c>
      <c r="AD19" s="35">
        <v>1.96</v>
      </c>
      <c r="AE19" s="35">
        <v>7.0000000000000007E-2</v>
      </c>
      <c r="AF19" s="35">
        <v>0.05</v>
      </c>
      <c r="AG19" s="35">
        <v>0.82</v>
      </c>
      <c r="AH19" s="35">
        <v>1.47</v>
      </c>
      <c r="AI19" s="35">
        <v>5.77</v>
      </c>
      <c r="AJ19" s="35">
        <v>0</v>
      </c>
      <c r="AK19" s="35">
        <v>74.83</v>
      </c>
      <c r="AL19" s="35">
        <v>70.69</v>
      </c>
      <c r="AM19" s="35">
        <v>117.28</v>
      </c>
      <c r="AN19" s="35">
        <v>115.21</v>
      </c>
      <c r="AO19" s="35">
        <v>31.21</v>
      </c>
      <c r="AP19" s="35">
        <v>68.739999999999995</v>
      </c>
      <c r="AQ19" s="35">
        <v>25.08</v>
      </c>
      <c r="AR19" s="35">
        <v>76.03</v>
      </c>
      <c r="AS19" s="35">
        <v>93.51</v>
      </c>
      <c r="AT19" s="35">
        <v>146.13</v>
      </c>
      <c r="AU19" s="35">
        <v>148.49</v>
      </c>
      <c r="AV19" s="35">
        <v>42.13</v>
      </c>
      <c r="AW19" s="35">
        <v>74.38</v>
      </c>
      <c r="AX19" s="35">
        <v>395.5</v>
      </c>
      <c r="AY19" s="35">
        <v>0</v>
      </c>
      <c r="AZ19" s="35">
        <v>88.7</v>
      </c>
      <c r="BA19" s="35">
        <v>67.53</v>
      </c>
      <c r="BB19" s="35">
        <v>53.51</v>
      </c>
      <c r="BC19" s="35">
        <v>26.21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0.27</v>
      </c>
      <c r="BL19" s="35">
        <v>0</v>
      </c>
      <c r="BM19" s="35">
        <v>0.15</v>
      </c>
      <c r="BN19" s="35">
        <v>0.01</v>
      </c>
      <c r="BO19" s="35">
        <v>0.02</v>
      </c>
      <c r="BP19" s="35">
        <v>0</v>
      </c>
      <c r="BQ19" s="35">
        <v>0</v>
      </c>
      <c r="BR19" s="35">
        <v>0</v>
      </c>
      <c r="BS19" s="35">
        <v>0.93</v>
      </c>
      <c r="BT19" s="35">
        <v>0</v>
      </c>
      <c r="BU19" s="35">
        <v>0</v>
      </c>
      <c r="BV19" s="35">
        <v>2.4300000000000002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232.75</v>
      </c>
      <c r="CC19" s="34">
        <v>12.65</v>
      </c>
      <c r="CE19" s="32">
        <v>196.69</v>
      </c>
      <c r="CG19" s="32">
        <v>10.06</v>
      </c>
      <c r="CH19" s="32">
        <v>5.93</v>
      </c>
      <c r="CI19" s="32">
        <v>8</v>
      </c>
      <c r="CJ19" s="32">
        <v>246.27</v>
      </c>
      <c r="CK19" s="32">
        <v>123.06</v>
      </c>
      <c r="CL19" s="32">
        <v>184.66</v>
      </c>
      <c r="CM19" s="32">
        <v>11.64</v>
      </c>
      <c r="CN19" s="32">
        <v>5.71</v>
      </c>
      <c r="CO19" s="32">
        <v>8.68</v>
      </c>
      <c r="CP19" s="32">
        <v>0</v>
      </c>
      <c r="CQ19" s="32">
        <v>0.8</v>
      </c>
      <c r="CR19" s="32">
        <v>7.66</v>
      </c>
    </row>
    <row r="20" spans="1:96" s="32" customFormat="1" ht="24">
      <c r="A20" s="32" t="str">
        <f>"39/3"</f>
        <v>39/3</v>
      </c>
      <c r="B20" s="33" t="s">
        <v>102</v>
      </c>
      <c r="C20" s="34" t="str">
        <f>"150"</f>
        <v>150</v>
      </c>
      <c r="D20" s="34">
        <v>6.61</v>
      </c>
      <c r="E20" s="34">
        <v>0.04</v>
      </c>
      <c r="F20" s="34">
        <v>5.27</v>
      </c>
      <c r="G20" s="34">
        <v>1.72</v>
      </c>
      <c r="H20" s="34">
        <v>34.54</v>
      </c>
      <c r="I20" s="34">
        <v>203.28500949999997</v>
      </c>
      <c r="J20" s="35">
        <v>2.67</v>
      </c>
      <c r="K20" s="35">
        <v>0.11</v>
      </c>
      <c r="L20" s="35">
        <v>0</v>
      </c>
      <c r="M20" s="35">
        <v>0</v>
      </c>
      <c r="N20" s="35">
        <v>0.79</v>
      </c>
      <c r="O20" s="35">
        <v>28.03</v>
      </c>
      <c r="P20" s="35">
        <v>5.72</v>
      </c>
      <c r="Q20" s="35">
        <v>0</v>
      </c>
      <c r="R20" s="35">
        <v>0</v>
      </c>
      <c r="S20" s="35">
        <v>0</v>
      </c>
      <c r="T20" s="35">
        <v>1.72</v>
      </c>
      <c r="U20" s="35">
        <v>289.75</v>
      </c>
      <c r="V20" s="35">
        <v>201.88</v>
      </c>
      <c r="W20" s="35">
        <v>14.17</v>
      </c>
      <c r="X20" s="35">
        <v>101.33</v>
      </c>
      <c r="Y20" s="35">
        <v>149.5</v>
      </c>
      <c r="Z20" s="35">
        <v>3.49</v>
      </c>
      <c r="AA20" s="35">
        <v>20</v>
      </c>
      <c r="AB20" s="35">
        <v>18.29</v>
      </c>
      <c r="AC20" s="35">
        <v>23.57</v>
      </c>
      <c r="AD20" s="35">
        <v>0.48</v>
      </c>
      <c r="AE20" s="35">
        <v>0.2</v>
      </c>
      <c r="AF20" s="35">
        <v>0.1</v>
      </c>
      <c r="AG20" s="35">
        <v>1.91</v>
      </c>
      <c r="AH20" s="35">
        <v>3.84</v>
      </c>
      <c r="AI20" s="35">
        <v>0</v>
      </c>
      <c r="AJ20" s="35">
        <v>0</v>
      </c>
      <c r="AK20" s="35">
        <v>309.95</v>
      </c>
      <c r="AL20" s="35">
        <v>242.06</v>
      </c>
      <c r="AM20" s="35">
        <v>392.5</v>
      </c>
      <c r="AN20" s="35">
        <v>278.79000000000002</v>
      </c>
      <c r="AO20" s="35">
        <v>167.83</v>
      </c>
      <c r="AP20" s="35">
        <v>211.04</v>
      </c>
      <c r="AQ20" s="35">
        <v>96.04</v>
      </c>
      <c r="AR20" s="35">
        <v>310.99</v>
      </c>
      <c r="AS20" s="35">
        <v>304.44</v>
      </c>
      <c r="AT20" s="35">
        <v>585.75</v>
      </c>
      <c r="AU20" s="35">
        <v>577.87</v>
      </c>
      <c r="AV20" s="35">
        <v>158.27000000000001</v>
      </c>
      <c r="AW20" s="35">
        <v>376.91</v>
      </c>
      <c r="AX20" s="35">
        <v>1186.3399999999999</v>
      </c>
      <c r="AY20" s="35">
        <v>0</v>
      </c>
      <c r="AZ20" s="35">
        <v>263.27999999999997</v>
      </c>
      <c r="BA20" s="35">
        <v>318.89</v>
      </c>
      <c r="BB20" s="35">
        <v>226.45</v>
      </c>
      <c r="BC20" s="35">
        <v>172.7</v>
      </c>
      <c r="BD20" s="35">
        <v>0.13</v>
      </c>
      <c r="BE20" s="35">
        <v>0.06</v>
      </c>
      <c r="BF20" s="35">
        <v>0.03</v>
      </c>
      <c r="BG20" s="35">
        <v>7.0000000000000007E-2</v>
      </c>
      <c r="BH20" s="35">
        <v>0.08</v>
      </c>
      <c r="BI20" s="35">
        <v>0.39</v>
      </c>
      <c r="BJ20" s="35">
        <v>0</v>
      </c>
      <c r="BK20" s="35">
        <v>1.36</v>
      </c>
      <c r="BL20" s="35">
        <v>0</v>
      </c>
      <c r="BM20" s="35">
        <v>0.36</v>
      </c>
      <c r="BN20" s="35">
        <v>0.01</v>
      </c>
      <c r="BO20" s="35">
        <v>0</v>
      </c>
      <c r="BP20" s="35">
        <v>0</v>
      </c>
      <c r="BQ20" s="35">
        <v>0.08</v>
      </c>
      <c r="BR20" s="35">
        <v>0.12</v>
      </c>
      <c r="BS20" s="35">
        <v>1.44</v>
      </c>
      <c r="BT20" s="35">
        <v>0.01</v>
      </c>
      <c r="BU20" s="35">
        <v>0</v>
      </c>
      <c r="BV20" s="35">
        <v>0.59</v>
      </c>
      <c r="BW20" s="35">
        <v>0.06</v>
      </c>
      <c r="BX20" s="35">
        <v>0</v>
      </c>
      <c r="BY20" s="35">
        <v>0</v>
      </c>
      <c r="BZ20" s="35">
        <v>0</v>
      </c>
      <c r="CA20" s="35">
        <v>0</v>
      </c>
      <c r="CB20" s="35">
        <v>88.96</v>
      </c>
      <c r="CC20" s="34">
        <v>10.94</v>
      </c>
      <c r="CE20" s="32">
        <v>23.05</v>
      </c>
      <c r="CG20" s="32">
        <v>40.03</v>
      </c>
      <c r="CH20" s="32">
        <v>22.03</v>
      </c>
      <c r="CI20" s="32">
        <v>31.03</v>
      </c>
      <c r="CJ20" s="32">
        <v>2502.39</v>
      </c>
      <c r="CK20" s="32">
        <v>1232.1600000000001</v>
      </c>
      <c r="CL20" s="32">
        <v>1867.28</v>
      </c>
      <c r="CM20" s="32">
        <v>36.590000000000003</v>
      </c>
      <c r="CN20" s="32">
        <v>24.34</v>
      </c>
      <c r="CO20" s="32">
        <v>30.46</v>
      </c>
      <c r="CP20" s="32">
        <v>0</v>
      </c>
      <c r="CQ20" s="32">
        <v>0.75</v>
      </c>
      <c r="CR20" s="32">
        <v>6.63</v>
      </c>
    </row>
    <row r="21" spans="1:96" s="32" customFormat="1">
      <c r="A21" s="32" t="str">
        <f>"2/9"</f>
        <v>2/9</v>
      </c>
      <c r="B21" s="33" t="s">
        <v>103</v>
      </c>
      <c r="C21" s="34" t="str">
        <f>"90"</f>
        <v>90</v>
      </c>
      <c r="D21" s="34">
        <v>11.07</v>
      </c>
      <c r="E21" s="34">
        <v>10.78</v>
      </c>
      <c r="F21" s="34">
        <v>10.56</v>
      </c>
      <c r="G21" s="34">
        <v>0.03</v>
      </c>
      <c r="H21" s="34">
        <v>2.19</v>
      </c>
      <c r="I21" s="34">
        <v>147.96035999999998</v>
      </c>
      <c r="J21" s="35">
        <v>4.17</v>
      </c>
      <c r="K21" s="35">
        <v>0.06</v>
      </c>
      <c r="L21" s="35">
        <v>0</v>
      </c>
      <c r="M21" s="35">
        <v>0</v>
      </c>
      <c r="N21" s="35">
        <v>0.21</v>
      </c>
      <c r="O21" s="35">
        <v>1.84</v>
      </c>
      <c r="P21" s="35">
        <v>0.15</v>
      </c>
      <c r="Q21" s="35">
        <v>0</v>
      </c>
      <c r="R21" s="35">
        <v>0</v>
      </c>
      <c r="S21" s="35">
        <v>0</v>
      </c>
      <c r="T21" s="35">
        <v>1.04</v>
      </c>
      <c r="U21" s="35">
        <v>132.44999999999999</v>
      </c>
      <c r="V21" s="35">
        <v>74.11</v>
      </c>
      <c r="W21" s="35">
        <v>11.09</v>
      </c>
      <c r="X21" s="35">
        <v>9.4600000000000009</v>
      </c>
      <c r="Y21" s="35">
        <v>79.040000000000006</v>
      </c>
      <c r="Z21" s="35">
        <v>0.89</v>
      </c>
      <c r="AA21" s="35">
        <v>28.4</v>
      </c>
      <c r="AB21" s="35">
        <v>14.67</v>
      </c>
      <c r="AC21" s="35">
        <v>59.45</v>
      </c>
      <c r="AD21" s="35">
        <v>0.4</v>
      </c>
      <c r="AE21" s="35">
        <v>0.03</v>
      </c>
      <c r="AF21" s="35">
        <v>0.06</v>
      </c>
      <c r="AG21" s="35">
        <v>4.08</v>
      </c>
      <c r="AH21" s="35">
        <v>8.31</v>
      </c>
      <c r="AI21" s="35">
        <v>0.41</v>
      </c>
      <c r="AJ21" s="35">
        <v>0</v>
      </c>
      <c r="AK21" s="35">
        <v>617.96</v>
      </c>
      <c r="AL21" s="35">
        <v>671.93</v>
      </c>
      <c r="AM21" s="35">
        <v>979.34</v>
      </c>
      <c r="AN21" s="35">
        <v>1174.99</v>
      </c>
      <c r="AO21" s="35">
        <v>296.23</v>
      </c>
      <c r="AP21" s="35">
        <v>562.16</v>
      </c>
      <c r="AQ21" s="35">
        <v>3.48</v>
      </c>
      <c r="AR21" s="35">
        <v>564.26</v>
      </c>
      <c r="AS21" s="35">
        <v>8.89</v>
      </c>
      <c r="AT21" s="35">
        <v>10.35</v>
      </c>
      <c r="AU21" s="35">
        <v>9.65</v>
      </c>
      <c r="AV21" s="35">
        <v>299.58999999999997</v>
      </c>
      <c r="AW21" s="35">
        <v>9.09</v>
      </c>
      <c r="AX21" s="35">
        <v>78.3</v>
      </c>
      <c r="AY21" s="35">
        <v>0</v>
      </c>
      <c r="AZ21" s="35">
        <v>24.74</v>
      </c>
      <c r="BA21" s="35">
        <v>13.46</v>
      </c>
      <c r="BB21" s="35">
        <v>386.12</v>
      </c>
      <c r="BC21" s="35">
        <v>137.55000000000001</v>
      </c>
      <c r="BD21" s="35">
        <v>0.05</v>
      </c>
      <c r="BE21" s="35">
        <v>0.02</v>
      </c>
      <c r="BF21" s="35">
        <v>0.01</v>
      </c>
      <c r="BG21" s="35">
        <v>0.03</v>
      </c>
      <c r="BH21" s="35">
        <v>0.03</v>
      </c>
      <c r="BI21" s="35">
        <v>0.16</v>
      </c>
      <c r="BJ21" s="35">
        <v>0</v>
      </c>
      <c r="BK21" s="35">
        <v>0.45</v>
      </c>
      <c r="BL21" s="35">
        <v>0</v>
      </c>
      <c r="BM21" s="35">
        <v>0.14000000000000001</v>
      </c>
      <c r="BN21" s="35">
        <v>0</v>
      </c>
      <c r="BO21" s="35">
        <v>0</v>
      </c>
      <c r="BP21" s="35">
        <v>0</v>
      </c>
      <c r="BQ21" s="35">
        <v>0.03</v>
      </c>
      <c r="BR21" s="35">
        <v>0.05</v>
      </c>
      <c r="BS21" s="35">
        <v>0.37</v>
      </c>
      <c r="BT21" s="35">
        <v>0</v>
      </c>
      <c r="BU21" s="35">
        <v>0</v>
      </c>
      <c r="BV21" s="35">
        <v>0.03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93.23</v>
      </c>
      <c r="CC21" s="34">
        <v>37.57</v>
      </c>
      <c r="CE21" s="32">
        <v>30.84</v>
      </c>
      <c r="CG21" s="32">
        <v>10.11</v>
      </c>
      <c r="CH21" s="32">
        <v>5.07</v>
      </c>
      <c r="CI21" s="32">
        <v>7.59</v>
      </c>
      <c r="CJ21" s="32">
        <v>42.33</v>
      </c>
      <c r="CK21" s="32">
        <v>14.56</v>
      </c>
      <c r="CL21" s="32">
        <v>28.45</v>
      </c>
      <c r="CM21" s="32">
        <v>0.59</v>
      </c>
      <c r="CN21" s="32">
        <v>0.31</v>
      </c>
      <c r="CO21" s="32">
        <v>0.46</v>
      </c>
      <c r="CP21" s="32">
        <v>0</v>
      </c>
      <c r="CQ21" s="32">
        <v>0.45</v>
      </c>
      <c r="CR21" s="32">
        <v>22.77</v>
      </c>
    </row>
    <row r="22" spans="1:96" s="32" customFormat="1">
      <c r="A22" s="32" t="str">
        <f>"2"</f>
        <v>2</v>
      </c>
      <c r="B22" s="33" t="s">
        <v>96</v>
      </c>
      <c r="C22" s="34" t="str">
        <f>"35,9"</f>
        <v>35,9</v>
      </c>
      <c r="D22" s="34">
        <v>2.37</v>
      </c>
      <c r="E22" s="34">
        <v>0</v>
      </c>
      <c r="F22" s="34">
        <v>0.24</v>
      </c>
      <c r="G22" s="34">
        <v>0.24</v>
      </c>
      <c r="H22" s="34">
        <v>16.84</v>
      </c>
      <c r="I22" s="34">
        <v>80.380458999999988</v>
      </c>
      <c r="J22" s="35">
        <v>0</v>
      </c>
      <c r="K22" s="35">
        <v>0</v>
      </c>
      <c r="L22" s="35">
        <v>0</v>
      </c>
      <c r="M22" s="35">
        <v>0</v>
      </c>
      <c r="N22" s="35">
        <v>0.39</v>
      </c>
      <c r="O22" s="35">
        <v>16.37</v>
      </c>
      <c r="P22" s="35">
        <v>7.0000000000000007E-2</v>
      </c>
      <c r="Q22" s="35">
        <v>0</v>
      </c>
      <c r="R22" s="35">
        <v>0</v>
      </c>
      <c r="S22" s="35">
        <v>0</v>
      </c>
      <c r="T22" s="35">
        <v>0.65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114.63</v>
      </c>
      <c r="AL22" s="35">
        <v>119.31</v>
      </c>
      <c r="AM22" s="35">
        <v>182.71</v>
      </c>
      <c r="AN22" s="35">
        <v>60.59</v>
      </c>
      <c r="AO22" s="35">
        <v>35.92</v>
      </c>
      <c r="AP22" s="35">
        <v>71.84</v>
      </c>
      <c r="AQ22" s="35">
        <v>27.17</v>
      </c>
      <c r="AR22" s="35">
        <v>129.93</v>
      </c>
      <c r="AS22" s="35">
        <v>80.58</v>
      </c>
      <c r="AT22" s="35">
        <v>112.44</v>
      </c>
      <c r="AU22" s="35">
        <v>92.76</v>
      </c>
      <c r="AV22" s="35">
        <v>48.72</v>
      </c>
      <c r="AW22" s="35">
        <v>86.2</v>
      </c>
      <c r="AX22" s="35">
        <v>720.86</v>
      </c>
      <c r="AY22" s="35">
        <v>0</v>
      </c>
      <c r="AZ22" s="35">
        <v>234.87</v>
      </c>
      <c r="BA22" s="35">
        <v>102.13</v>
      </c>
      <c r="BB22" s="35">
        <v>67.78</v>
      </c>
      <c r="BC22" s="35">
        <v>53.72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0.03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0.02</v>
      </c>
      <c r="BT22" s="35">
        <v>0</v>
      </c>
      <c r="BU22" s="35">
        <v>0</v>
      </c>
      <c r="BV22" s="35">
        <v>0.1</v>
      </c>
      <c r="BW22" s="35">
        <v>0.01</v>
      </c>
      <c r="BX22" s="35">
        <v>0</v>
      </c>
      <c r="BY22" s="35">
        <v>0</v>
      </c>
      <c r="BZ22" s="35">
        <v>0</v>
      </c>
      <c r="CA22" s="35">
        <v>0</v>
      </c>
      <c r="CB22" s="35">
        <v>14.04</v>
      </c>
      <c r="CC22" s="34">
        <v>1.9</v>
      </c>
      <c r="CE22" s="32">
        <v>0</v>
      </c>
      <c r="CG22" s="32">
        <v>0</v>
      </c>
      <c r="CH22" s="32">
        <v>0</v>
      </c>
      <c r="CI22" s="32">
        <v>0</v>
      </c>
      <c r="CJ22" s="32">
        <v>1710</v>
      </c>
      <c r="CK22" s="32">
        <v>658.8</v>
      </c>
      <c r="CL22" s="32">
        <v>1184.4000000000001</v>
      </c>
      <c r="CM22" s="32">
        <v>13.68</v>
      </c>
      <c r="CN22" s="32">
        <v>13.68</v>
      </c>
      <c r="CO22" s="32">
        <v>13.68</v>
      </c>
      <c r="CP22" s="32">
        <v>0</v>
      </c>
      <c r="CQ22" s="32">
        <v>0</v>
      </c>
      <c r="CR22" s="32">
        <v>1.59</v>
      </c>
    </row>
    <row r="23" spans="1:96" s="32" customFormat="1">
      <c r="A23" s="32" t="str">
        <f>"3"</f>
        <v>3</v>
      </c>
      <c r="B23" s="33" t="s">
        <v>104</v>
      </c>
      <c r="C23" s="34" t="str">
        <f>"20"</f>
        <v>20</v>
      </c>
      <c r="D23" s="34">
        <v>1.32</v>
      </c>
      <c r="E23" s="34">
        <v>0</v>
      </c>
      <c r="F23" s="34">
        <v>0.24</v>
      </c>
      <c r="G23" s="34">
        <v>0.24</v>
      </c>
      <c r="H23" s="34">
        <v>8.34</v>
      </c>
      <c r="I23" s="34">
        <v>38.676000000000002</v>
      </c>
      <c r="J23" s="35">
        <v>0.04</v>
      </c>
      <c r="K23" s="35">
        <v>0</v>
      </c>
      <c r="L23" s="35">
        <v>0</v>
      </c>
      <c r="M23" s="35">
        <v>0</v>
      </c>
      <c r="N23" s="35">
        <v>0.24</v>
      </c>
      <c r="O23" s="35">
        <v>6.44</v>
      </c>
      <c r="P23" s="35">
        <v>1.66</v>
      </c>
      <c r="Q23" s="35">
        <v>0</v>
      </c>
      <c r="R23" s="35">
        <v>0</v>
      </c>
      <c r="S23" s="35">
        <v>0.2</v>
      </c>
      <c r="T23" s="35">
        <v>0.5</v>
      </c>
      <c r="U23" s="35">
        <v>122</v>
      </c>
      <c r="V23" s="35">
        <v>49</v>
      </c>
      <c r="W23" s="35">
        <v>7</v>
      </c>
      <c r="X23" s="35">
        <v>9.4</v>
      </c>
      <c r="Y23" s="35">
        <v>31.6</v>
      </c>
      <c r="Z23" s="35">
        <v>0.78</v>
      </c>
      <c r="AA23" s="35">
        <v>0</v>
      </c>
      <c r="AB23" s="35">
        <v>1</v>
      </c>
      <c r="AC23" s="35">
        <v>0.2</v>
      </c>
      <c r="AD23" s="35">
        <v>0.28000000000000003</v>
      </c>
      <c r="AE23" s="35">
        <v>0.04</v>
      </c>
      <c r="AF23" s="35">
        <v>0.02</v>
      </c>
      <c r="AG23" s="35">
        <v>0.14000000000000001</v>
      </c>
      <c r="AH23" s="35">
        <v>0.4</v>
      </c>
      <c r="AI23" s="35">
        <v>0</v>
      </c>
      <c r="AJ23" s="35">
        <v>0</v>
      </c>
      <c r="AK23" s="35">
        <v>64.400000000000006</v>
      </c>
      <c r="AL23" s="35">
        <v>49.6</v>
      </c>
      <c r="AM23" s="35">
        <v>85.4</v>
      </c>
      <c r="AN23" s="35">
        <v>44.6</v>
      </c>
      <c r="AO23" s="35">
        <v>18.600000000000001</v>
      </c>
      <c r="AP23" s="35">
        <v>39.6</v>
      </c>
      <c r="AQ23" s="35">
        <v>16</v>
      </c>
      <c r="AR23" s="35">
        <v>74.2</v>
      </c>
      <c r="AS23" s="35">
        <v>59.4</v>
      </c>
      <c r="AT23" s="35">
        <v>58.2</v>
      </c>
      <c r="AU23" s="35">
        <v>92.8</v>
      </c>
      <c r="AV23" s="35">
        <v>24.8</v>
      </c>
      <c r="AW23" s="35">
        <v>62</v>
      </c>
      <c r="AX23" s="35">
        <v>305.8</v>
      </c>
      <c r="AY23" s="35">
        <v>0</v>
      </c>
      <c r="AZ23" s="35">
        <v>105.2</v>
      </c>
      <c r="BA23" s="35">
        <v>58.2</v>
      </c>
      <c r="BB23" s="35">
        <v>36</v>
      </c>
      <c r="BC23" s="35">
        <v>26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0.1</v>
      </c>
      <c r="BW23" s="35">
        <v>0.02</v>
      </c>
      <c r="BX23" s="35">
        <v>0</v>
      </c>
      <c r="BY23" s="35">
        <v>0</v>
      </c>
      <c r="BZ23" s="35">
        <v>0</v>
      </c>
      <c r="CA23" s="35">
        <v>0</v>
      </c>
      <c r="CB23" s="35">
        <v>9.4</v>
      </c>
      <c r="CC23" s="34">
        <v>1.1100000000000001</v>
      </c>
      <c r="CE23" s="32">
        <v>0.17</v>
      </c>
      <c r="CG23" s="32">
        <v>11.39</v>
      </c>
      <c r="CH23" s="32">
        <v>11.39</v>
      </c>
      <c r="CI23" s="32">
        <v>11.39</v>
      </c>
      <c r="CJ23" s="32">
        <v>2164.56</v>
      </c>
      <c r="CK23" s="32">
        <v>833.92</v>
      </c>
      <c r="CL23" s="32">
        <v>1499.24</v>
      </c>
      <c r="CM23" s="32">
        <v>21.65</v>
      </c>
      <c r="CN23" s="32">
        <v>18</v>
      </c>
      <c r="CO23" s="32">
        <v>19.82</v>
      </c>
      <c r="CP23" s="32">
        <v>0</v>
      </c>
      <c r="CQ23" s="32">
        <v>0</v>
      </c>
      <c r="CR23" s="32">
        <v>0.92</v>
      </c>
    </row>
    <row r="24" spans="1:96" s="28" customFormat="1">
      <c r="A24" s="28" t="str">
        <f>"631"</f>
        <v>631</v>
      </c>
      <c r="B24" s="29" t="s">
        <v>105</v>
      </c>
      <c r="C24" s="30" t="str">
        <f>"200"</f>
        <v>200</v>
      </c>
      <c r="D24" s="30">
        <v>0.15</v>
      </c>
      <c r="E24" s="30">
        <v>0</v>
      </c>
      <c r="F24" s="30">
        <v>0.14000000000000001</v>
      </c>
      <c r="G24" s="30">
        <v>0.16</v>
      </c>
      <c r="H24" s="30">
        <v>17.850000000000001</v>
      </c>
      <c r="I24" s="30">
        <v>69.548180000000016</v>
      </c>
      <c r="J24" s="31">
        <v>0.04</v>
      </c>
      <c r="K24" s="31">
        <v>0</v>
      </c>
      <c r="L24" s="31">
        <v>0</v>
      </c>
      <c r="M24" s="31">
        <v>0</v>
      </c>
      <c r="N24" s="31">
        <v>16.899999999999999</v>
      </c>
      <c r="O24" s="31">
        <v>0.28999999999999998</v>
      </c>
      <c r="P24" s="31">
        <v>0.66</v>
      </c>
      <c r="Q24" s="31">
        <v>0</v>
      </c>
      <c r="R24" s="31">
        <v>0</v>
      </c>
      <c r="S24" s="31">
        <v>0.32</v>
      </c>
      <c r="T24" s="31">
        <v>0.22</v>
      </c>
      <c r="U24" s="31">
        <v>10.55</v>
      </c>
      <c r="V24" s="31">
        <v>98.25</v>
      </c>
      <c r="W24" s="31">
        <v>6.03</v>
      </c>
      <c r="X24" s="31">
        <v>3.13</v>
      </c>
      <c r="Y24" s="31">
        <v>3.83</v>
      </c>
      <c r="Z24" s="31">
        <v>0.8</v>
      </c>
      <c r="AA24" s="31">
        <v>0</v>
      </c>
      <c r="AB24" s="31">
        <v>9.6</v>
      </c>
      <c r="AC24" s="31">
        <v>2</v>
      </c>
      <c r="AD24" s="31">
        <v>0.08</v>
      </c>
      <c r="AE24" s="31">
        <v>0.01</v>
      </c>
      <c r="AF24" s="31">
        <v>0.01</v>
      </c>
      <c r="AG24" s="31">
        <v>0.1</v>
      </c>
      <c r="AH24" s="31">
        <v>0.16</v>
      </c>
      <c r="AI24" s="31">
        <v>1.6</v>
      </c>
      <c r="AJ24" s="31">
        <v>0</v>
      </c>
      <c r="AK24" s="31">
        <v>4.51</v>
      </c>
      <c r="AL24" s="31">
        <v>4.8899999999999997</v>
      </c>
      <c r="AM24" s="31">
        <v>7.14</v>
      </c>
      <c r="AN24" s="31">
        <v>6.77</v>
      </c>
      <c r="AO24" s="31">
        <v>1.1299999999999999</v>
      </c>
      <c r="AP24" s="31">
        <v>4.1399999999999997</v>
      </c>
      <c r="AQ24" s="31">
        <v>1.1299999999999999</v>
      </c>
      <c r="AR24" s="31">
        <v>3.38</v>
      </c>
      <c r="AS24" s="31">
        <v>6.39</v>
      </c>
      <c r="AT24" s="31">
        <v>3.76</v>
      </c>
      <c r="AU24" s="31">
        <v>29.33</v>
      </c>
      <c r="AV24" s="31">
        <v>2.63</v>
      </c>
      <c r="AW24" s="31">
        <v>5.26</v>
      </c>
      <c r="AX24" s="31">
        <v>15.79</v>
      </c>
      <c r="AY24" s="31">
        <v>0</v>
      </c>
      <c r="AZ24" s="31">
        <v>4.8899999999999997</v>
      </c>
      <c r="BA24" s="31">
        <v>6.02</v>
      </c>
      <c r="BB24" s="31">
        <v>2.2599999999999998</v>
      </c>
      <c r="BC24" s="31">
        <v>1.88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206.54</v>
      </c>
      <c r="CC24" s="30">
        <v>7.65</v>
      </c>
      <c r="CE24" s="28">
        <v>1.6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15</v>
      </c>
      <c r="CQ24" s="28">
        <v>0</v>
      </c>
      <c r="CR24" s="28">
        <v>6</v>
      </c>
    </row>
    <row r="25" spans="1:96" s="36" customFormat="1" ht="11.4">
      <c r="B25" s="37" t="s">
        <v>106</v>
      </c>
      <c r="C25" s="38"/>
      <c r="D25" s="38">
        <v>24.48</v>
      </c>
      <c r="E25" s="38">
        <v>10.82</v>
      </c>
      <c r="F25" s="38">
        <v>24.4</v>
      </c>
      <c r="G25" s="38">
        <v>10.33</v>
      </c>
      <c r="H25" s="38">
        <v>100.77</v>
      </c>
      <c r="I25" s="38">
        <v>702.94</v>
      </c>
      <c r="J25" s="39">
        <v>8.3000000000000007</v>
      </c>
      <c r="K25" s="39">
        <v>5.1100000000000003</v>
      </c>
      <c r="L25" s="39">
        <v>0</v>
      </c>
      <c r="M25" s="39">
        <v>0</v>
      </c>
      <c r="N25" s="39">
        <v>25.31</v>
      </c>
      <c r="O25" s="39">
        <v>64.510000000000005</v>
      </c>
      <c r="P25" s="39">
        <v>10.95</v>
      </c>
      <c r="Q25" s="39">
        <v>0</v>
      </c>
      <c r="R25" s="39">
        <v>0</v>
      </c>
      <c r="S25" s="39">
        <v>0.95</v>
      </c>
      <c r="T25" s="39">
        <v>7.1</v>
      </c>
      <c r="U25" s="39">
        <v>1124.93</v>
      </c>
      <c r="V25" s="39">
        <v>915.07</v>
      </c>
      <c r="W25" s="39">
        <v>80.75</v>
      </c>
      <c r="X25" s="39">
        <v>151.11000000000001</v>
      </c>
      <c r="Y25" s="39">
        <v>337.57</v>
      </c>
      <c r="Z25" s="39">
        <v>7.03</v>
      </c>
      <c r="AA25" s="39">
        <v>50.8</v>
      </c>
      <c r="AB25" s="39">
        <v>1217.32</v>
      </c>
      <c r="AC25" s="39">
        <v>333.12</v>
      </c>
      <c r="AD25" s="39">
        <v>4.83</v>
      </c>
      <c r="AE25" s="39">
        <v>0.35</v>
      </c>
      <c r="AF25" s="39">
        <v>0.25</v>
      </c>
      <c r="AG25" s="39">
        <v>7.32</v>
      </c>
      <c r="AH25" s="39">
        <v>14.57</v>
      </c>
      <c r="AI25" s="39">
        <v>26.18</v>
      </c>
      <c r="AJ25" s="39">
        <v>0</v>
      </c>
      <c r="AK25" s="39">
        <v>1209.46</v>
      </c>
      <c r="AL25" s="39">
        <v>1178.47</v>
      </c>
      <c r="AM25" s="39">
        <v>1789.97</v>
      </c>
      <c r="AN25" s="39">
        <v>1705.34</v>
      </c>
      <c r="AO25" s="39">
        <v>559.71</v>
      </c>
      <c r="AP25" s="39">
        <v>975.5</v>
      </c>
      <c r="AQ25" s="39">
        <v>172.9</v>
      </c>
      <c r="AR25" s="39">
        <v>1181.19</v>
      </c>
      <c r="AS25" s="39">
        <v>581.61</v>
      </c>
      <c r="AT25" s="39">
        <v>950.62</v>
      </c>
      <c r="AU25" s="39">
        <v>1019.67</v>
      </c>
      <c r="AV25" s="39">
        <v>587.35</v>
      </c>
      <c r="AW25" s="39">
        <v>632.64</v>
      </c>
      <c r="AX25" s="39">
        <v>2812.55</v>
      </c>
      <c r="AY25" s="39">
        <v>0</v>
      </c>
      <c r="AZ25" s="39">
        <v>745.27</v>
      </c>
      <c r="BA25" s="39">
        <v>589.82000000000005</v>
      </c>
      <c r="BB25" s="39">
        <v>792.11</v>
      </c>
      <c r="BC25" s="39">
        <v>426.06</v>
      </c>
      <c r="BD25" s="39">
        <v>0.19</v>
      </c>
      <c r="BE25" s="39">
        <v>0.09</v>
      </c>
      <c r="BF25" s="39">
        <v>0.05</v>
      </c>
      <c r="BG25" s="39">
        <v>0.1</v>
      </c>
      <c r="BH25" s="39">
        <v>0.12</v>
      </c>
      <c r="BI25" s="39">
        <v>0.56000000000000005</v>
      </c>
      <c r="BJ25" s="39">
        <v>0</v>
      </c>
      <c r="BK25" s="39">
        <v>2.35</v>
      </c>
      <c r="BL25" s="39">
        <v>0</v>
      </c>
      <c r="BM25" s="39">
        <v>0.8</v>
      </c>
      <c r="BN25" s="39">
        <v>0.03</v>
      </c>
      <c r="BO25" s="39">
        <v>0.05</v>
      </c>
      <c r="BP25" s="39">
        <v>0</v>
      </c>
      <c r="BQ25" s="39">
        <v>0.11</v>
      </c>
      <c r="BR25" s="39">
        <v>0.18</v>
      </c>
      <c r="BS25" s="39">
        <v>3.62</v>
      </c>
      <c r="BT25" s="39">
        <v>0.01</v>
      </c>
      <c r="BU25" s="39">
        <v>0</v>
      </c>
      <c r="BV25" s="39">
        <v>5.33</v>
      </c>
      <c r="BW25" s="39">
        <v>0.08</v>
      </c>
      <c r="BX25" s="39">
        <v>0</v>
      </c>
      <c r="BY25" s="39">
        <v>0</v>
      </c>
      <c r="BZ25" s="39">
        <v>0</v>
      </c>
      <c r="CA25" s="39">
        <v>0</v>
      </c>
      <c r="CB25" s="39">
        <v>693.76</v>
      </c>
      <c r="CC25" s="38">
        <f>SUM($CC$17:$CC$24)</f>
        <v>80.340000000000018</v>
      </c>
      <c r="CD25" s="36">
        <f>$I$25/$I$51*100</f>
        <v>24.521647520939368</v>
      </c>
      <c r="CE25" s="36">
        <v>253.68</v>
      </c>
      <c r="CG25" s="36">
        <v>85.21</v>
      </c>
      <c r="CH25" s="36">
        <v>50.43</v>
      </c>
      <c r="CI25" s="36">
        <v>67.819999999999993</v>
      </c>
      <c r="CJ25" s="36">
        <v>7019.87</v>
      </c>
      <c r="CK25" s="36">
        <v>2951.08</v>
      </c>
      <c r="CL25" s="36">
        <v>4985.4799999999996</v>
      </c>
      <c r="CM25" s="36">
        <v>92.87</v>
      </c>
      <c r="CN25" s="36">
        <v>69.430000000000007</v>
      </c>
      <c r="CO25" s="36">
        <v>81.17</v>
      </c>
      <c r="CP25" s="36">
        <v>16.8</v>
      </c>
      <c r="CQ25" s="36">
        <v>2.2999999999999998</v>
      </c>
    </row>
    <row r="26" spans="1:96">
      <c r="B26" s="27" t="s">
        <v>107</v>
      </c>
      <c r="C26" s="16"/>
      <c r="D26" s="16"/>
      <c r="E26" s="16"/>
      <c r="F26" s="16"/>
      <c r="G26" s="16"/>
      <c r="H26" s="16"/>
      <c r="I26" s="16"/>
    </row>
    <row r="27" spans="1:96" s="32" customFormat="1">
      <c r="A27" s="32" t="str">
        <f>"5"</f>
        <v>5</v>
      </c>
      <c r="B27" s="33" t="s">
        <v>108</v>
      </c>
      <c r="C27" s="34" t="str">
        <f>"200"</f>
        <v>200</v>
      </c>
      <c r="D27" s="34">
        <v>1</v>
      </c>
      <c r="E27" s="34">
        <v>0</v>
      </c>
      <c r="F27" s="34">
        <v>0.2</v>
      </c>
      <c r="G27" s="34">
        <v>0</v>
      </c>
      <c r="H27" s="34">
        <v>20.6</v>
      </c>
      <c r="I27" s="34">
        <v>86.47999999999999</v>
      </c>
      <c r="J27" s="35">
        <v>0</v>
      </c>
      <c r="K27" s="35">
        <v>0</v>
      </c>
      <c r="L27" s="35">
        <v>0</v>
      </c>
      <c r="M27" s="35">
        <v>0</v>
      </c>
      <c r="N27" s="35">
        <v>19.8</v>
      </c>
      <c r="O27" s="35">
        <v>0.4</v>
      </c>
      <c r="P27" s="35">
        <v>0.4</v>
      </c>
      <c r="Q27" s="35">
        <v>0</v>
      </c>
      <c r="R27" s="35">
        <v>0</v>
      </c>
      <c r="S27" s="35">
        <v>1</v>
      </c>
      <c r="T27" s="35">
        <v>0.6</v>
      </c>
      <c r="U27" s="35">
        <v>12</v>
      </c>
      <c r="V27" s="35">
        <v>240</v>
      </c>
      <c r="W27" s="35">
        <v>14</v>
      </c>
      <c r="X27" s="35">
        <v>8</v>
      </c>
      <c r="Y27" s="35">
        <v>14</v>
      </c>
      <c r="Z27" s="35">
        <v>2.8</v>
      </c>
      <c r="AA27" s="35">
        <v>0</v>
      </c>
      <c r="AB27" s="35">
        <v>0</v>
      </c>
      <c r="AC27" s="35">
        <v>0</v>
      </c>
      <c r="AD27" s="35">
        <v>0.2</v>
      </c>
      <c r="AE27" s="35">
        <v>0.02</v>
      </c>
      <c r="AF27" s="35">
        <v>0.02</v>
      </c>
      <c r="AG27" s="35">
        <v>0.2</v>
      </c>
      <c r="AH27" s="35">
        <v>0.4</v>
      </c>
      <c r="AI27" s="35">
        <v>4</v>
      </c>
      <c r="AJ27" s="35">
        <v>0.4</v>
      </c>
      <c r="AK27" s="35">
        <v>16</v>
      </c>
      <c r="AL27" s="35">
        <v>20</v>
      </c>
      <c r="AM27" s="35">
        <v>28</v>
      </c>
      <c r="AN27" s="35">
        <v>28</v>
      </c>
      <c r="AO27" s="35">
        <v>4</v>
      </c>
      <c r="AP27" s="35">
        <v>16</v>
      </c>
      <c r="AQ27" s="35">
        <v>4</v>
      </c>
      <c r="AR27" s="35">
        <v>14</v>
      </c>
      <c r="AS27" s="35">
        <v>26</v>
      </c>
      <c r="AT27" s="35">
        <v>16</v>
      </c>
      <c r="AU27" s="35">
        <v>116</v>
      </c>
      <c r="AV27" s="35">
        <v>10</v>
      </c>
      <c r="AW27" s="35">
        <v>22</v>
      </c>
      <c r="AX27" s="35">
        <v>64</v>
      </c>
      <c r="AY27" s="35">
        <v>0</v>
      </c>
      <c r="AZ27" s="35">
        <v>20</v>
      </c>
      <c r="BA27" s="35">
        <v>24</v>
      </c>
      <c r="BB27" s="35">
        <v>10</v>
      </c>
      <c r="BC27" s="35">
        <v>8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176.2</v>
      </c>
      <c r="CC27" s="34">
        <v>10.8</v>
      </c>
      <c r="CE27" s="32">
        <v>0</v>
      </c>
      <c r="CG27" s="32">
        <v>4</v>
      </c>
      <c r="CH27" s="32">
        <v>4</v>
      </c>
      <c r="CI27" s="32">
        <v>4</v>
      </c>
      <c r="CJ27" s="32">
        <v>400</v>
      </c>
      <c r="CK27" s="32">
        <v>182</v>
      </c>
      <c r="CL27" s="32">
        <v>291</v>
      </c>
      <c r="CM27" s="32">
        <v>0.6</v>
      </c>
      <c r="CN27" s="32">
        <v>0.6</v>
      </c>
      <c r="CO27" s="32">
        <v>0.6</v>
      </c>
      <c r="CP27" s="32">
        <v>0</v>
      </c>
      <c r="CQ27" s="32">
        <v>0</v>
      </c>
      <c r="CR27" s="32">
        <v>9</v>
      </c>
    </row>
    <row r="28" spans="1:96" s="28" customFormat="1">
      <c r="A28" s="28" t="str">
        <f>"13"</f>
        <v>13</v>
      </c>
      <c r="B28" s="29" t="s">
        <v>109</v>
      </c>
      <c r="C28" s="30" t="str">
        <f>"160"</f>
        <v>160</v>
      </c>
      <c r="D28" s="30">
        <v>0.64</v>
      </c>
      <c r="E28" s="30">
        <v>0</v>
      </c>
      <c r="F28" s="30">
        <v>0.64</v>
      </c>
      <c r="G28" s="30">
        <v>0.64</v>
      </c>
      <c r="H28" s="30">
        <v>18.559999999999999</v>
      </c>
      <c r="I28" s="30">
        <v>77.888000000000005</v>
      </c>
      <c r="J28" s="31">
        <v>0.16</v>
      </c>
      <c r="K28" s="31">
        <v>0</v>
      </c>
      <c r="L28" s="31">
        <v>0</v>
      </c>
      <c r="M28" s="31">
        <v>0</v>
      </c>
      <c r="N28" s="31">
        <v>14.4</v>
      </c>
      <c r="O28" s="31">
        <v>1.28</v>
      </c>
      <c r="P28" s="31">
        <v>2.88</v>
      </c>
      <c r="Q28" s="31">
        <v>0</v>
      </c>
      <c r="R28" s="31">
        <v>0</v>
      </c>
      <c r="S28" s="31">
        <v>1.28</v>
      </c>
      <c r="T28" s="31">
        <v>0.8</v>
      </c>
      <c r="U28" s="31">
        <v>41.6</v>
      </c>
      <c r="V28" s="31">
        <v>444.8</v>
      </c>
      <c r="W28" s="31">
        <v>25.6</v>
      </c>
      <c r="X28" s="31">
        <v>14.4</v>
      </c>
      <c r="Y28" s="31">
        <v>17.600000000000001</v>
      </c>
      <c r="Z28" s="31">
        <v>3.52</v>
      </c>
      <c r="AA28" s="31">
        <v>0</v>
      </c>
      <c r="AB28" s="31">
        <v>48</v>
      </c>
      <c r="AC28" s="31">
        <v>8</v>
      </c>
      <c r="AD28" s="31">
        <v>0.32</v>
      </c>
      <c r="AE28" s="31">
        <v>0.05</v>
      </c>
      <c r="AF28" s="31">
        <v>0.03</v>
      </c>
      <c r="AG28" s="31">
        <v>0.48</v>
      </c>
      <c r="AH28" s="31">
        <v>0.64</v>
      </c>
      <c r="AI28" s="31">
        <v>16</v>
      </c>
      <c r="AJ28" s="31">
        <v>0</v>
      </c>
      <c r="AK28" s="31">
        <v>19.2</v>
      </c>
      <c r="AL28" s="31">
        <v>20.8</v>
      </c>
      <c r="AM28" s="31">
        <v>30.4</v>
      </c>
      <c r="AN28" s="31">
        <v>28.8</v>
      </c>
      <c r="AO28" s="31">
        <v>4.8</v>
      </c>
      <c r="AP28" s="31">
        <v>17.600000000000001</v>
      </c>
      <c r="AQ28" s="31">
        <v>4.8</v>
      </c>
      <c r="AR28" s="31">
        <v>14.4</v>
      </c>
      <c r="AS28" s="31">
        <v>27.2</v>
      </c>
      <c r="AT28" s="31">
        <v>16</v>
      </c>
      <c r="AU28" s="31">
        <v>124.8</v>
      </c>
      <c r="AV28" s="31">
        <v>11.2</v>
      </c>
      <c r="AW28" s="31">
        <v>22.4</v>
      </c>
      <c r="AX28" s="31">
        <v>67.2</v>
      </c>
      <c r="AY28" s="31">
        <v>0</v>
      </c>
      <c r="AZ28" s="31">
        <v>20.8</v>
      </c>
      <c r="BA28" s="31">
        <v>25.6</v>
      </c>
      <c r="BB28" s="31">
        <v>9.6</v>
      </c>
      <c r="BC28" s="31">
        <v>8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138.08000000000001</v>
      </c>
      <c r="CC28" s="30">
        <v>21.12</v>
      </c>
      <c r="CE28" s="28">
        <v>8</v>
      </c>
      <c r="CG28" s="28">
        <v>1.46</v>
      </c>
      <c r="CH28" s="28">
        <v>1.46</v>
      </c>
      <c r="CI28" s="28">
        <v>1.46</v>
      </c>
      <c r="CJ28" s="28">
        <v>109.69</v>
      </c>
      <c r="CK28" s="28">
        <v>109.69</v>
      </c>
      <c r="CL28" s="28">
        <v>109.69</v>
      </c>
      <c r="CM28" s="28">
        <v>34.22</v>
      </c>
      <c r="CN28" s="28">
        <v>34.22</v>
      </c>
      <c r="CO28" s="28">
        <v>34.22</v>
      </c>
      <c r="CP28" s="28">
        <v>0</v>
      </c>
      <c r="CQ28" s="28">
        <v>0</v>
      </c>
      <c r="CR28" s="28">
        <v>17.600000000000001</v>
      </c>
    </row>
    <row r="29" spans="1:96" s="36" customFormat="1" ht="11.4">
      <c r="B29" s="37" t="s">
        <v>110</v>
      </c>
      <c r="C29" s="38"/>
      <c r="D29" s="38">
        <v>1.64</v>
      </c>
      <c r="E29" s="38">
        <v>0</v>
      </c>
      <c r="F29" s="38">
        <v>0.84</v>
      </c>
      <c r="G29" s="38">
        <v>0.64</v>
      </c>
      <c r="H29" s="38">
        <v>39.159999999999997</v>
      </c>
      <c r="I29" s="38">
        <v>164.37</v>
      </c>
      <c r="J29" s="39">
        <v>0.16</v>
      </c>
      <c r="K29" s="39">
        <v>0</v>
      </c>
      <c r="L29" s="39">
        <v>0</v>
      </c>
      <c r="M29" s="39">
        <v>0</v>
      </c>
      <c r="N29" s="39">
        <v>34.200000000000003</v>
      </c>
      <c r="O29" s="39">
        <v>1.68</v>
      </c>
      <c r="P29" s="39">
        <v>3.28</v>
      </c>
      <c r="Q29" s="39">
        <v>0</v>
      </c>
      <c r="R29" s="39">
        <v>0</v>
      </c>
      <c r="S29" s="39">
        <v>2.2799999999999998</v>
      </c>
      <c r="T29" s="39">
        <v>1.4</v>
      </c>
      <c r="U29" s="39">
        <v>53.6</v>
      </c>
      <c r="V29" s="39">
        <v>684.8</v>
      </c>
      <c r="W29" s="39">
        <v>39.6</v>
      </c>
      <c r="X29" s="39">
        <v>22.4</v>
      </c>
      <c r="Y29" s="39">
        <v>31.6</v>
      </c>
      <c r="Z29" s="39">
        <v>6.32</v>
      </c>
      <c r="AA29" s="39">
        <v>0</v>
      </c>
      <c r="AB29" s="39">
        <v>48</v>
      </c>
      <c r="AC29" s="39">
        <v>8</v>
      </c>
      <c r="AD29" s="39">
        <v>0.52</v>
      </c>
      <c r="AE29" s="39">
        <v>7.0000000000000007E-2</v>
      </c>
      <c r="AF29" s="39">
        <v>0.05</v>
      </c>
      <c r="AG29" s="39">
        <v>0.68</v>
      </c>
      <c r="AH29" s="39">
        <v>1.04</v>
      </c>
      <c r="AI29" s="39">
        <v>20</v>
      </c>
      <c r="AJ29" s="39">
        <v>0.4</v>
      </c>
      <c r="AK29" s="39">
        <v>35.200000000000003</v>
      </c>
      <c r="AL29" s="39">
        <v>40.799999999999997</v>
      </c>
      <c r="AM29" s="39">
        <v>58.4</v>
      </c>
      <c r="AN29" s="39">
        <v>56.8</v>
      </c>
      <c r="AO29" s="39">
        <v>8.8000000000000007</v>
      </c>
      <c r="AP29" s="39">
        <v>33.6</v>
      </c>
      <c r="AQ29" s="39">
        <v>8.8000000000000007</v>
      </c>
      <c r="AR29" s="39">
        <v>28.4</v>
      </c>
      <c r="AS29" s="39">
        <v>53.2</v>
      </c>
      <c r="AT29" s="39">
        <v>32</v>
      </c>
      <c r="AU29" s="39">
        <v>240.8</v>
      </c>
      <c r="AV29" s="39">
        <v>21.2</v>
      </c>
      <c r="AW29" s="39">
        <v>44.4</v>
      </c>
      <c r="AX29" s="39">
        <v>131.19999999999999</v>
      </c>
      <c r="AY29" s="39">
        <v>0</v>
      </c>
      <c r="AZ29" s="39">
        <v>40.799999999999997</v>
      </c>
      <c r="BA29" s="39">
        <v>49.6</v>
      </c>
      <c r="BB29" s="39">
        <v>19.600000000000001</v>
      </c>
      <c r="BC29" s="39">
        <v>16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314.27999999999997</v>
      </c>
      <c r="CC29" s="38">
        <f>SUM($CC$26:$CC$28)</f>
        <v>31.92</v>
      </c>
      <c r="CD29" s="36">
        <f>$I$29/$I$51*100</f>
        <v>5.7339505548365493</v>
      </c>
      <c r="CE29" s="36">
        <v>8</v>
      </c>
      <c r="CG29" s="36">
        <v>5.46</v>
      </c>
      <c r="CH29" s="36">
        <v>5.46</v>
      </c>
      <c r="CI29" s="36">
        <v>5.46</v>
      </c>
      <c r="CJ29" s="36">
        <v>509.69</v>
      </c>
      <c r="CK29" s="36">
        <v>291.69</v>
      </c>
      <c r="CL29" s="36">
        <v>400.69</v>
      </c>
      <c r="CM29" s="36">
        <v>34.82</v>
      </c>
      <c r="CN29" s="36">
        <v>34.82</v>
      </c>
      <c r="CO29" s="36">
        <v>34.82</v>
      </c>
      <c r="CP29" s="36">
        <v>0</v>
      </c>
      <c r="CQ29" s="36">
        <v>0</v>
      </c>
    </row>
    <row r="30" spans="1:96" s="36" customFormat="1" ht="11.4">
      <c r="A30" s="86" t="s">
        <v>153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</row>
    <row r="31" spans="1:96">
      <c r="B31" s="27" t="s">
        <v>111</v>
      </c>
      <c r="C31" s="16"/>
      <c r="D31" s="16"/>
      <c r="E31" s="16"/>
      <c r="F31" s="16"/>
      <c r="G31" s="16"/>
      <c r="H31" s="16"/>
      <c r="I31" s="16"/>
    </row>
    <row r="32" spans="1:96" s="32" customFormat="1" ht="24">
      <c r="A32" s="32" t="str">
        <f>"20/4"</f>
        <v>20/4</v>
      </c>
      <c r="B32" s="33" t="s">
        <v>93</v>
      </c>
      <c r="C32" s="34" t="str">
        <f>"250"</f>
        <v>250</v>
      </c>
      <c r="D32" s="34">
        <v>3.95</v>
      </c>
      <c r="E32" s="34">
        <v>3.75</v>
      </c>
      <c r="F32" s="34">
        <v>7.74</v>
      </c>
      <c r="G32" s="34">
        <v>0</v>
      </c>
      <c r="H32" s="34">
        <v>13.57</v>
      </c>
      <c r="I32" s="34">
        <v>136.45639249999999</v>
      </c>
      <c r="J32" s="35">
        <v>5.49</v>
      </c>
      <c r="K32" s="35">
        <v>0.14000000000000001</v>
      </c>
      <c r="L32" s="35">
        <v>0</v>
      </c>
      <c r="M32" s="35">
        <v>0</v>
      </c>
      <c r="N32" s="35">
        <v>13.04</v>
      </c>
      <c r="O32" s="35">
        <v>0</v>
      </c>
      <c r="P32" s="35">
        <v>0.53</v>
      </c>
      <c r="Q32" s="35">
        <v>0</v>
      </c>
      <c r="R32" s="35">
        <v>0</v>
      </c>
      <c r="S32" s="35">
        <v>0.13</v>
      </c>
      <c r="T32" s="35">
        <v>2.56</v>
      </c>
      <c r="U32" s="35">
        <v>550.88</v>
      </c>
      <c r="V32" s="35">
        <v>230.57</v>
      </c>
      <c r="W32" s="35">
        <v>155.68</v>
      </c>
      <c r="X32" s="35">
        <v>19.36</v>
      </c>
      <c r="Y32" s="35">
        <v>110.27</v>
      </c>
      <c r="Z32" s="35">
        <v>0.23</v>
      </c>
      <c r="AA32" s="35">
        <v>30.3</v>
      </c>
      <c r="AB32" s="35">
        <v>25.2</v>
      </c>
      <c r="AC32" s="35">
        <v>56.18</v>
      </c>
      <c r="AD32" s="35">
        <v>0.06</v>
      </c>
      <c r="AE32" s="35">
        <v>0.04</v>
      </c>
      <c r="AF32" s="35">
        <v>0.17</v>
      </c>
      <c r="AG32" s="35">
        <v>0.21</v>
      </c>
      <c r="AH32" s="35">
        <v>1.03</v>
      </c>
      <c r="AI32" s="35">
        <v>4.21</v>
      </c>
      <c r="AJ32" s="35">
        <v>0</v>
      </c>
      <c r="AK32" s="35">
        <v>197.83</v>
      </c>
      <c r="AL32" s="35">
        <v>195.38</v>
      </c>
      <c r="AM32" s="35">
        <v>335.26</v>
      </c>
      <c r="AN32" s="35">
        <v>268.72000000000003</v>
      </c>
      <c r="AO32" s="35">
        <v>89.69</v>
      </c>
      <c r="AP32" s="35">
        <v>158.57</v>
      </c>
      <c r="AQ32" s="35">
        <v>54.06</v>
      </c>
      <c r="AR32" s="35">
        <v>177.45</v>
      </c>
      <c r="AS32" s="35">
        <v>2.13</v>
      </c>
      <c r="AT32" s="35">
        <v>1.54</v>
      </c>
      <c r="AU32" s="35">
        <v>3.36</v>
      </c>
      <c r="AV32" s="35">
        <v>2.06</v>
      </c>
      <c r="AW32" s="35">
        <v>1.42</v>
      </c>
      <c r="AX32" s="35">
        <v>8.39</v>
      </c>
      <c r="AY32" s="35">
        <v>0</v>
      </c>
      <c r="AZ32" s="35">
        <v>2.82</v>
      </c>
      <c r="BA32" s="35">
        <v>3.18</v>
      </c>
      <c r="BB32" s="35">
        <v>223</v>
      </c>
      <c r="BC32" s="35">
        <v>31.75</v>
      </c>
      <c r="BD32" s="35">
        <v>0.15</v>
      </c>
      <c r="BE32" s="35">
        <v>7.0000000000000007E-2</v>
      </c>
      <c r="BF32" s="35">
        <v>0.04</v>
      </c>
      <c r="BG32" s="35">
        <v>0.08</v>
      </c>
      <c r="BH32" s="35">
        <v>0.09</v>
      </c>
      <c r="BI32" s="35">
        <v>0.44</v>
      </c>
      <c r="BJ32" s="35">
        <v>0</v>
      </c>
      <c r="BK32" s="35">
        <v>1.22</v>
      </c>
      <c r="BL32" s="35">
        <v>0</v>
      </c>
      <c r="BM32" s="35">
        <v>0.38</v>
      </c>
      <c r="BN32" s="35">
        <v>0</v>
      </c>
      <c r="BO32" s="35">
        <v>0</v>
      </c>
      <c r="BP32" s="35">
        <v>0</v>
      </c>
      <c r="BQ32" s="35">
        <v>0.08</v>
      </c>
      <c r="BR32" s="35">
        <v>0.13</v>
      </c>
      <c r="BS32" s="35">
        <v>0.99</v>
      </c>
      <c r="BT32" s="35">
        <v>0</v>
      </c>
      <c r="BU32" s="35">
        <v>0</v>
      </c>
      <c r="BV32" s="35">
        <v>0.06</v>
      </c>
      <c r="BW32" s="35">
        <v>0.01</v>
      </c>
      <c r="BX32" s="35">
        <v>0</v>
      </c>
      <c r="BY32" s="35">
        <v>0</v>
      </c>
      <c r="BZ32" s="35">
        <v>0</v>
      </c>
      <c r="CA32" s="35">
        <v>0</v>
      </c>
      <c r="CB32" s="35">
        <v>235.72</v>
      </c>
      <c r="CC32" s="34">
        <v>23.01</v>
      </c>
      <c r="CE32" s="32">
        <v>34.5</v>
      </c>
      <c r="CG32" s="32">
        <v>64.569999999999993</v>
      </c>
      <c r="CH32" s="32">
        <v>30.46</v>
      </c>
      <c r="CI32" s="32">
        <v>47.51</v>
      </c>
      <c r="CJ32" s="32">
        <v>977.91</v>
      </c>
      <c r="CK32" s="32">
        <v>361.29</v>
      </c>
      <c r="CL32" s="32">
        <v>669.6</v>
      </c>
      <c r="CM32" s="32">
        <v>40.909999999999997</v>
      </c>
      <c r="CN32" s="32">
        <v>19.68</v>
      </c>
      <c r="CO32" s="32">
        <v>30.3</v>
      </c>
      <c r="CP32" s="32">
        <v>6.25</v>
      </c>
      <c r="CQ32" s="32">
        <v>1.25</v>
      </c>
      <c r="CR32" s="32">
        <v>13.95</v>
      </c>
    </row>
    <row r="33" spans="1:96" s="32" customFormat="1">
      <c r="A33" s="32" t="str">
        <f>"10"</f>
        <v>10</v>
      </c>
      <c r="B33" s="33" t="s">
        <v>94</v>
      </c>
      <c r="C33" s="34" t="str">
        <f>"20"</f>
        <v>20</v>
      </c>
      <c r="D33" s="34">
        <v>0.16</v>
      </c>
      <c r="E33" s="34">
        <v>0.16</v>
      </c>
      <c r="F33" s="34">
        <v>14.5</v>
      </c>
      <c r="G33" s="34">
        <v>0</v>
      </c>
      <c r="H33" s="34">
        <v>0.26</v>
      </c>
      <c r="I33" s="34">
        <v>132.12799999999999</v>
      </c>
      <c r="J33" s="35">
        <v>9.42</v>
      </c>
      <c r="K33" s="35">
        <v>0.44</v>
      </c>
      <c r="L33" s="35">
        <v>0</v>
      </c>
      <c r="M33" s="35">
        <v>0</v>
      </c>
      <c r="N33" s="35">
        <v>0.26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0.28000000000000003</v>
      </c>
      <c r="U33" s="35">
        <v>3</v>
      </c>
      <c r="V33" s="35">
        <v>6</v>
      </c>
      <c r="W33" s="35">
        <v>4.8</v>
      </c>
      <c r="X33" s="35">
        <v>0</v>
      </c>
      <c r="Y33" s="35">
        <v>6</v>
      </c>
      <c r="Z33" s="35">
        <v>0.04</v>
      </c>
      <c r="AA33" s="35">
        <v>80</v>
      </c>
      <c r="AB33" s="35">
        <v>60</v>
      </c>
      <c r="AC33" s="35">
        <v>90</v>
      </c>
      <c r="AD33" s="35">
        <v>0.2</v>
      </c>
      <c r="AE33" s="35">
        <v>0</v>
      </c>
      <c r="AF33" s="35">
        <v>0.02</v>
      </c>
      <c r="AG33" s="35">
        <v>0.02</v>
      </c>
      <c r="AH33" s="35">
        <v>0.04</v>
      </c>
      <c r="AI33" s="35">
        <v>0</v>
      </c>
      <c r="AJ33" s="35">
        <v>0</v>
      </c>
      <c r="AK33" s="35">
        <v>8.4</v>
      </c>
      <c r="AL33" s="35">
        <v>8.1999999999999993</v>
      </c>
      <c r="AM33" s="35">
        <v>15.2</v>
      </c>
      <c r="AN33" s="35">
        <v>9</v>
      </c>
      <c r="AO33" s="35">
        <v>3.4</v>
      </c>
      <c r="AP33" s="35">
        <v>9.4</v>
      </c>
      <c r="AQ33" s="35">
        <v>8.6</v>
      </c>
      <c r="AR33" s="35">
        <v>8.4</v>
      </c>
      <c r="AS33" s="35">
        <v>7.2</v>
      </c>
      <c r="AT33" s="35">
        <v>5.2</v>
      </c>
      <c r="AU33" s="35">
        <v>11.4</v>
      </c>
      <c r="AV33" s="35">
        <v>7</v>
      </c>
      <c r="AW33" s="35">
        <v>4.8</v>
      </c>
      <c r="AX33" s="35">
        <v>28.4</v>
      </c>
      <c r="AY33" s="35">
        <v>0</v>
      </c>
      <c r="AZ33" s="35">
        <v>9.6</v>
      </c>
      <c r="BA33" s="35">
        <v>10.8</v>
      </c>
      <c r="BB33" s="35">
        <v>8.4</v>
      </c>
      <c r="BC33" s="35">
        <v>2</v>
      </c>
      <c r="BD33" s="35">
        <v>0.54</v>
      </c>
      <c r="BE33" s="35">
        <v>0.25</v>
      </c>
      <c r="BF33" s="35">
        <v>0.13</v>
      </c>
      <c r="BG33" s="35">
        <v>0.3</v>
      </c>
      <c r="BH33" s="35">
        <v>0.34</v>
      </c>
      <c r="BI33" s="35">
        <v>1.59</v>
      </c>
      <c r="BJ33" s="35">
        <v>0</v>
      </c>
      <c r="BK33" s="35">
        <v>4.42</v>
      </c>
      <c r="BL33" s="35">
        <v>0</v>
      </c>
      <c r="BM33" s="35">
        <v>1.36</v>
      </c>
      <c r="BN33" s="35">
        <v>0</v>
      </c>
      <c r="BO33" s="35">
        <v>0</v>
      </c>
      <c r="BP33" s="35">
        <v>0</v>
      </c>
      <c r="BQ33" s="35">
        <v>0.31</v>
      </c>
      <c r="BR33" s="35">
        <v>0.46</v>
      </c>
      <c r="BS33" s="35">
        <v>3.6</v>
      </c>
      <c r="BT33" s="35">
        <v>0</v>
      </c>
      <c r="BU33" s="35">
        <v>0</v>
      </c>
      <c r="BV33" s="35">
        <v>0.18</v>
      </c>
      <c r="BW33" s="35">
        <v>0.01</v>
      </c>
      <c r="BX33" s="35">
        <v>0</v>
      </c>
      <c r="BY33" s="35">
        <v>0</v>
      </c>
      <c r="BZ33" s="35">
        <v>0</v>
      </c>
      <c r="CA33" s="35">
        <v>0</v>
      </c>
      <c r="CB33" s="35">
        <v>5</v>
      </c>
      <c r="CC33" s="34">
        <v>21.45</v>
      </c>
      <c r="CE33" s="32">
        <v>90</v>
      </c>
      <c r="CG33" s="32">
        <v>0.8</v>
      </c>
      <c r="CH33" s="32">
        <v>0.2</v>
      </c>
      <c r="CI33" s="32">
        <v>0.5</v>
      </c>
      <c r="CJ33" s="32">
        <v>40</v>
      </c>
      <c r="CK33" s="32">
        <v>16.399999999999999</v>
      </c>
      <c r="CL33" s="32">
        <v>28.2</v>
      </c>
      <c r="CM33" s="32">
        <v>3.42</v>
      </c>
      <c r="CN33" s="32">
        <v>1.74</v>
      </c>
      <c r="CO33" s="32">
        <v>2.58</v>
      </c>
      <c r="CP33" s="32">
        <v>0</v>
      </c>
      <c r="CQ33" s="32">
        <v>0</v>
      </c>
      <c r="CR33" s="32">
        <v>13</v>
      </c>
    </row>
    <row r="34" spans="1:96" s="32" customFormat="1">
      <c r="A34" s="32" t="str">
        <f>"1/6"</f>
        <v>1/6</v>
      </c>
      <c r="B34" s="33" t="s">
        <v>95</v>
      </c>
      <c r="C34" s="34" t="str">
        <f>"40"</f>
        <v>40</v>
      </c>
      <c r="D34" s="34">
        <v>5.08</v>
      </c>
      <c r="E34" s="34">
        <v>5.08</v>
      </c>
      <c r="F34" s="34">
        <v>4.5999999999999996</v>
      </c>
      <c r="G34" s="34">
        <v>0</v>
      </c>
      <c r="H34" s="34">
        <v>0.28000000000000003</v>
      </c>
      <c r="I34" s="34">
        <v>62.783999999999999</v>
      </c>
      <c r="J34" s="35">
        <v>1.2</v>
      </c>
      <c r="K34" s="35">
        <v>0</v>
      </c>
      <c r="L34" s="35">
        <v>0</v>
      </c>
      <c r="M34" s="35">
        <v>0</v>
      </c>
      <c r="N34" s="35">
        <v>0.28000000000000003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0.4</v>
      </c>
      <c r="U34" s="35">
        <v>53.6</v>
      </c>
      <c r="V34" s="35">
        <v>56</v>
      </c>
      <c r="W34" s="35">
        <v>22</v>
      </c>
      <c r="X34" s="35">
        <v>4.8</v>
      </c>
      <c r="Y34" s="35">
        <v>76.8</v>
      </c>
      <c r="Z34" s="35">
        <v>1</v>
      </c>
      <c r="AA34" s="35">
        <v>100</v>
      </c>
      <c r="AB34" s="35">
        <v>24</v>
      </c>
      <c r="AC34" s="35">
        <v>104</v>
      </c>
      <c r="AD34" s="35">
        <v>0.24</v>
      </c>
      <c r="AE34" s="35">
        <v>0.03</v>
      </c>
      <c r="AF34" s="35">
        <v>0.18</v>
      </c>
      <c r="AG34" s="35">
        <v>0.08</v>
      </c>
      <c r="AH34" s="35">
        <v>1.44</v>
      </c>
      <c r="AI34" s="35">
        <v>0</v>
      </c>
      <c r="AJ34" s="35">
        <v>0</v>
      </c>
      <c r="AK34" s="35">
        <v>308.8</v>
      </c>
      <c r="AL34" s="35">
        <v>238.8</v>
      </c>
      <c r="AM34" s="35">
        <v>432.4</v>
      </c>
      <c r="AN34" s="35">
        <v>361.2</v>
      </c>
      <c r="AO34" s="35">
        <v>169.6</v>
      </c>
      <c r="AP34" s="35">
        <v>244</v>
      </c>
      <c r="AQ34" s="35">
        <v>81.599999999999994</v>
      </c>
      <c r="AR34" s="35">
        <v>260.8</v>
      </c>
      <c r="AS34" s="35">
        <v>284</v>
      </c>
      <c r="AT34" s="35">
        <v>314.8</v>
      </c>
      <c r="AU34" s="35">
        <v>491.6</v>
      </c>
      <c r="AV34" s="35">
        <v>136</v>
      </c>
      <c r="AW34" s="35">
        <v>166.4</v>
      </c>
      <c r="AX34" s="35">
        <v>709.2</v>
      </c>
      <c r="AY34" s="35">
        <v>5.6</v>
      </c>
      <c r="AZ34" s="35">
        <v>158.4</v>
      </c>
      <c r="BA34" s="35">
        <v>371.2</v>
      </c>
      <c r="BB34" s="35">
        <v>190.4</v>
      </c>
      <c r="BC34" s="35">
        <v>117.2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29.64</v>
      </c>
      <c r="CC34" s="34">
        <v>10.89</v>
      </c>
      <c r="CE34" s="32">
        <v>104</v>
      </c>
      <c r="CG34" s="32">
        <v>9.0399999999999991</v>
      </c>
      <c r="CH34" s="32">
        <v>7.6</v>
      </c>
      <c r="CI34" s="32">
        <v>8.32</v>
      </c>
      <c r="CJ34" s="32">
        <v>1296</v>
      </c>
      <c r="CK34" s="32">
        <v>828</v>
      </c>
      <c r="CL34" s="32">
        <v>1062</v>
      </c>
      <c r="CM34" s="32">
        <v>4</v>
      </c>
      <c r="CN34" s="32">
        <v>2.8</v>
      </c>
      <c r="CO34" s="32">
        <v>3.4</v>
      </c>
      <c r="CP34" s="32">
        <v>0</v>
      </c>
      <c r="CQ34" s="32">
        <v>0</v>
      </c>
      <c r="CR34" s="32">
        <v>6.6</v>
      </c>
    </row>
    <row r="35" spans="1:96" s="32" customFormat="1">
      <c r="A35" s="32" t="str">
        <f>"2"</f>
        <v>2</v>
      </c>
      <c r="B35" s="33" t="s">
        <v>96</v>
      </c>
      <c r="C35" s="34" t="str">
        <f>"40"</f>
        <v>40</v>
      </c>
      <c r="D35" s="34">
        <v>2.64</v>
      </c>
      <c r="E35" s="34">
        <v>0</v>
      </c>
      <c r="F35" s="34">
        <v>0.26</v>
      </c>
      <c r="G35" s="34">
        <v>0.26</v>
      </c>
      <c r="H35" s="34">
        <v>18.760000000000002</v>
      </c>
      <c r="I35" s="34">
        <v>89.560399999999987</v>
      </c>
      <c r="J35" s="35">
        <v>0</v>
      </c>
      <c r="K35" s="35">
        <v>0</v>
      </c>
      <c r="L35" s="35">
        <v>0</v>
      </c>
      <c r="M35" s="35">
        <v>0</v>
      </c>
      <c r="N35" s="35">
        <v>0.44</v>
      </c>
      <c r="O35" s="35">
        <v>18.239999999999998</v>
      </c>
      <c r="P35" s="35">
        <v>0.08</v>
      </c>
      <c r="Q35" s="35">
        <v>0</v>
      </c>
      <c r="R35" s="35">
        <v>0</v>
      </c>
      <c r="S35" s="35">
        <v>0</v>
      </c>
      <c r="T35" s="35">
        <v>0.72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127.72</v>
      </c>
      <c r="AL35" s="35">
        <v>132.94</v>
      </c>
      <c r="AM35" s="35">
        <v>203.58</v>
      </c>
      <c r="AN35" s="35">
        <v>67.510000000000005</v>
      </c>
      <c r="AO35" s="35">
        <v>40.020000000000003</v>
      </c>
      <c r="AP35" s="35">
        <v>80.040000000000006</v>
      </c>
      <c r="AQ35" s="35">
        <v>30.28</v>
      </c>
      <c r="AR35" s="35">
        <v>144.77000000000001</v>
      </c>
      <c r="AS35" s="35">
        <v>89.78</v>
      </c>
      <c r="AT35" s="35">
        <v>125.28</v>
      </c>
      <c r="AU35" s="35">
        <v>103.36</v>
      </c>
      <c r="AV35" s="35">
        <v>54.29</v>
      </c>
      <c r="AW35" s="35">
        <v>96.05</v>
      </c>
      <c r="AX35" s="35">
        <v>803.18</v>
      </c>
      <c r="AY35" s="35">
        <v>0</v>
      </c>
      <c r="AZ35" s="35">
        <v>261.7</v>
      </c>
      <c r="BA35" s="35">
        <v>113.8</v>
      </c>
      <c r="BB35" s="35">
        <v>75.52</v>
      </c>
      <c r="BC35" s="35">
        <v>59.86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0.03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0.03</v>
      </c>
      <c r="BT35" s="35">
        <v>0</v>
      </c>
      <c r="BU35" s="35">
        <v>0</v>
      </c>
      <c r="BV35" s="35">
        <v>0.11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15.64</v>
      </c>
      <c r="CC35" s="34">
        <v>2.12</v>
      </c>
      <c r="CE35" s="32">
        <v>0</v>
      </c>
      <c r="CG35" s="32">
        <v>0</v>
      </c>
      <c r="CH35" s="32">
        <v>0</v>
      </c>
      <c r="CI35" s="32">
        <v>0</v>
      </c>
      <c r="CJ35" s="32">
        <v>1192.47</v>
      </c>
      <c r="CK35" s="32">
        <v>459.41</v>
      </c>
      <c r="CL35" s="32">
        <v>825.94</v>
      </c>
      <c r="CM35" s="32">
        <v>9.5399999999999991</v>
      </c>
      <c r="CN35" s="32">
        <v>9.5399999999999991</v>
      </c>
      <c r="CO35" s="32">
        <v>9.5399999999999991</v>
      </c>
      <c r="CP35" s="32">
        <v>0</v>
      </c>
      <c r="CQ35" s="32">
        <v>0</v>
      </c>
      <c r="CR35" s="32">
        <v>1.77</v>
      </c>
    </row>
    <row r="36" spans="1:96" s="28" customFormat="1">
      <c r="A36" s="28" t="str">
        <f>"36/10"</f>
        <v>36/10</v>
      </c>
      <c r="B36" s="29" t="s">
        <v>97</v>
      </c>
      <c r="C36" s="30" t="str">
        <f>"200"</f>
        <v>200</v>
      </c>
      <c r="D36" s="30">
        <v>3.87</v>
      </c>
      <c r="E36" s="30">
        <v>2.9</v>
      </c>
      <c r="F36" s="30">
        <v>3.48</v>
      </c>
      <c r="G36" s="30">
        <v>0.75</v>
      </c>
      <c r="H36" s="30">
        <v>15.43</v>
      </c>
      <c r="I36" s="30">
        <v>103.49265</v>
      </c>
      <c r="J36" s="31">
        <v>2.4500000000000002</v>
      </c>
      <c r="K36" s="31">
        <v>0</v>
      </c>
      <c r="L36" s="31">
        <v>0</v>
      </c>
      <c r="M36" s="31">
        <v>0</v>
      </c>
      <c r="N36" s="31">
        <v>13.45</v>
      </c>
      <c r="O36" s="31">
        <v>0.37</v>
      </c>
      <c r="P36" s="31">
        <v>1.61</v>
      </c>
      <c r="Q36" s="31">
        <v>0</v>
      </c>
      <c r="R36" s="31">
        <v>0</v>
      </c>
      <c r="S36" s="31">
        <v>0.3</v>
      </c>
      <c r="T36" s="31">
        <v>1.03</v>
      </c>
      <c r="U36" s="31">
        <v>50.75</v>
      </c>
      <c r="V36" s="31">
        <v>195.14</v>
      </c>
      <c r="W36" s="31">
        <v>111.5</v>
      </c>
      <c r="X36" s="31">
        <v>30.67</v>
      </c>
      <c r="Y36" s="31">
        <v>106.79</v>
      </c>
      <c r="Z36" s="31">
        <v>1.07</v>
      </c>
      <c r="AA36" s="31">
        <v>12</v>
      </c>
      <c r="AB36" s="31">
        <v>8.8000000000000007</v>
      </c>
      <c r="AC36" s="31">
        <v>22.15</v>
      </c>
      <c r="AD36" s="31">
        <v>0.02</v>
      </c>
      <c r="AE36" s="31">
        <v>0.03</v>
      </c>
      <c r="AF36" s="31">
        <v>0.13</v>
      </c>
      <c r="AG36" s="31">
        <v>0.15</v>
      </c>
      <c r="AH36" s="31">
        <v>1.1399999999999999</v>
      </c>
      <c r="AI36" s="31">
        <v>0.52</v>
      </c>
      <c r="AJ36" s="31">
        <v>0</v>
      </c>
      <c r="AK36" s="31">
        <v>153.22</v>
      </c>
      <c r="AL36" s="31">
        <v>151.34</v>
      </c>
      <c r="AM36" s="31">
        <v>259.44</v>
      </c>
      <c r="AN36" s="31">
        <v>208.68</v>
      </c>
      <c r="AO36" s="31">
        <v>69.56</v>
      </c>
      <c r="AP36" s="31">
        <v>122.2</v>
      </c>
      <c r="AQ36" s="31">
        <v>40.42</v>
      </c>
      <c r="AR36" s="31">
        <v>137.24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172.96</v>
      </c>
      <c r="BC36" s="31">
        <v>24.44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198.66</v>
      </c>
      <c r="CC36" s="30">
        <v>13.97</v>
      </c>
      <c r="CE36" s="28">
        <v>13.47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0.72</v>
      </c>
      <c r="CN36" s="28">
        <v>0.72</v>
      </c>
      <c r="CO36" s="28">
        <v>0.72</v>
      </c>
      <c r="CP36" s="28">
        <v>10</v>
      </c>
      <c r="CQ36" s="28">
        <v>0</v>
      </c>
      <c r="CR36" s="28">
        <v>8.4700000000000006</v>
      </c>
    </row>
    <row r="37" spans="1:96" s="36" customFormat="1" ht="11.4">
      <c r="B37" s="37" t="s">
        <v>112</v>
      </c>
      <c r="C37" s="38"/>
      <c r="D37" s="38">
        <v>15.71</v>
      </c>
      <c r="E37" s="38">
        <v>11.89</v>
      </c>
      <c r="F37" s="38">
        <v>30.58</v>
      </c>
      <c r="G37" s="38">
        <v>1.01</v>
      </c>
      <c r="H37" s="38">
        <v>48.3</v>
      </c>
      <c r="I37" s="38">
        <v>524.41999999999996</v>
      </c>
      <c r="J37" s="39">
        <v>18.559999999999999</v>
      </c>
      <c r="K37" s="39">
        <v>0.57999999999999996</v>
      </c>
      <c r="L37" s="39">
        <v>0</v>
      </c>
      <c r="M37" s="39">
        <v>0</v>
      </c>
      <c r="N37" s="39">
        <v>27.47</v>
      </c>
      <c r="O37" s="39">
        <v>18.61</v>
      </c>
      <c r="P37" s="39">
        <v>2.2200000000000002</v>
      </c>
      <c r="Q37" s="39">
        <v>0</v>
      </c>
      <c r="R37" s="39">
        <v>0</v>
      </c>
      <c r="S37" s="39">
        <v>0.42</v>
      </c>
      <c r="T37" s="39">
        <v>4.9800000000000004</v>
      </c>
      <c r="U37" s="39">
        <v>658.23</v>
      </c>
      <c r="V37" s="39">
        <v>487.71</v>
      </c>
      <c r="W37" s="39">
        <v>293.98</v>
      </c>
      <c r="X37" s="39">
        <v>54.83</v>
      </c>
      <c r="Y37" s="39">
        <v>299.87</v>
      </c>
      <c r="Z37" s="39">
        <v>2.34</v>
      </c>
      <c r="AA37" s="39">
        <v>222.3</v>
      </c>
      <c r="AB37" s="39">
        <v>118</v>
      </c>
      <c r="AC37" s="39">
        <v>272.33</v>
      </c>
      <c r="AD37" s="39">
        <v>0.52</v>
      </c>
      <c r="AE37" s="39">
        <v>0.11</v>
      </c>
      <c r="AF37" s="39">
        <v>0.5</v>
      </c>
      <c r="AG37" s="39">
        <v>0.46</v>
      </c>
      <c r="AH37" s="39">
        <v>3.65</v>
      </c>
      <c r="AI37" s="39">
        <v>4.7300000000000004</v>
      </c>
      <c r="AJ37" s="39">
        <v>0</v>
      </c>
      <c r="AK37" s="39">
        <v>795.97</v>
      </c>
      <c r="AL37" s="39">
        <v>726.66</v>
      </c>
      <c r="AM37" s="39">
        <v>1245.8800000000001</v>
      </c>
      <c r="AN37" s="39">
        <v>915.12</v>
      </c>
      <c r="AO37" s="39">
        <v>372.27</v>
      </c>
      <c r="AP37" s="39">
        <v>614.21</v>
      </c>
      <c r="AQ37" s="39">
        <v>214.96</v>
      </c>
      <c r="AR37" s="39">
        <v>728.66</v>
      </c>
      <c r="AS37" s="39">
        <v>383.11</v>
      </c>
      <c r="AT37" s="39">
        <v>446.82</v>
      </c>
      <c r="AU37" s="39">
        <v>609.72</v>
      </c>
      <c r="AV37" s="39">
        <v>199.35</v>
      </c>
      <c r="AW37" s="39">
        <v>268.66000000000003</v>
      </c>
      <c r="AX37" s="39">
        <v>1549.18</v>
      </c>
      <c r="AY37" s="39">
        <v>5.6</v>
      </c>
      <c r="AZ37" s="39">
        <v>432.52</v>
      </c>
      <c r="BA37" s="39">
        <v>498.98</v>
      </c>
      <c r="BB37" s="39">
        <v>670.27</v>
      </c>
      <c r="BC37" s="39">
        <v>235.25</v>
      </c>
      <c r="BD37" s="39">
        <v>0.69</v>
      </c>
      <c r="BE37" s="39">
        <v>0.31</v>
      </c>
      <c r="BF37" s="39">
        <v>0.17</v>
      </c>
      <c r="BG37" s="39">
        <v>0.39</v>
      </c>
      <c r="BH37" s="39">
        <v>0.44</v>
      </c>
      <c r="BI37" s="39">
        <v>2.02</v>
      </c>
      <c r="BJ37" s="39">
        <v>0</v>
      </c>
      <c r="BK37" s="39">
        <v>5.67</v>
      </c>
      <c r="BL37" s="39">
        <v>0</v>
      </c>
      <c r="BM37" s="39">
        <v>1.74</v>
      </c>
      <c r="BN37" s="39">
        <v>0</v>
      </c>
      <c r="BO37" s="39">
        <v>0</v>
      </c>
      <c r="BP37" s="39">
        <v>0</v>
      </c>
      <c r="BQ37" s="39">
        <v>0.39</v>
      </c>
      <c r="BR37" s="39">
        <v>0.6</v>
      </c>
      <c r="BS37" s="39">
        <v>4.62</v>
      </c>
      <c r="BT37" s="39">
        <v>0</v>
      </c>
      <c r="BU37" s="39">
        <v>0</v>
      </c>
      <c r="BV37" s="39">
        <v>0.35</v>
      </c>
      <c r="BW37" s="39">
        <v>0.03</v>
      </c>
      <c r="BX37" s="39">
        <v>0</v>
      </c>
      <c r="BY37" s="39">
        <v>0</v>
      </c>
      <c r="BZ37" s="39">
        <v>0</v>
      </c>
      <c r="CA37" s="39">
        <v>0</v>
      </c>
      <c r="CB37" s="39">
        <v>484.66</v>
      </c>
      <c r="CC37" s="38">
        <f>SUM($CC$31:$CC$36)</f>
        <v>71.44</v>
      </c>
      <c r="CD37" s="36">
        <f>$I$37/$I$51*100</f>
        <v>18.294082557445901</v>
      </c>
      <c r="CE37" s="36">
        <v>241.97</v>
      </c>
      <c r="CG37" s="36">
        <v>74.41</v>
      </c>
      <c r="CH37" s="36">
        <v>38.26</v>
      </c>
      <c r="CI37" s="36">
        <v>56.33</v>
      </c>
      <c r="CJ37" s="36">
        <v>3506.38</v>
      </c>
      <c r="CK37" s="36">
        <v>1665.1</v>
      </c>
      <c r="CL37" s="36">
        <v>2585.7399999999998</v>
      </c>
      <c r="CM37" s="36">
        <v>58.58</v>
      </c>
      <c r="CN37" s="36">
        <v>34.479999999999997</v>
      </c>
      <c r="CO37" s="36">
        <v>46.53</v>
      </c>
      <c r="CP37" s="36">
        <v>16.25</v>
      </c>
      <c r="CQ37" s="36">
        <v>1.25</v>
      </c>
    </row>
    <row r="38" spans="1:96">
      <c r="B38" s="27" t="s">
        <v>113</v>
      </c>
      <c r="C38" s="16"/>
      <c r="D38" s="16"/>
      <c r="E38" s="16"/>
      <c r="F38" s="16"/>
      <c r="G38" s="16"/>
      <c r="H38" s="16"/>
      <c r="I38" s="16"/>
    </row>
    <row r="39" spans="1:96" s="32" customFormat="1" ht="36">
      <c r="A39" s="32" t="str">
        <f>"5/1"</f>
        <v>5/1</v>
      </c>
      <c r="B39" s="33" t="s">
        <v>100</v>
      </c>
      <c r="C39" s="34" t="str">
        <f>"100"</f>
        <v>100</v>
      </c>
      <c r="D39" s="34">
        <v>1.64</v>
      </c>
      <c r="E39" s="34">
        <v>0</v>
      </c>
      <c r="F39" s="34">
        <v>6.02</v>
      </c>
      <c r="G39" s="34">
        <v>6.02</v>
      </c>
      <c r="H39" s="34">
        <v>10</v>
      </c>
      <c r="I39" s="34">
        <v>96.913865999999999</v>
      </c>
      <c r="J39" s="35">
        <v>0.75</v>
      </c>
      <c r="K39" s="35">
        <v>3.9</v>
      </c>
      <c r="L39" s="35">
        <v>0</v>
      </c>
      <c r="M39" s="35">
        <v>0</v>
      </c>
      <c r="N39" s="35">
        <v>6.85</v>
      </c>
      <c r="O39" s="35">
        <v>1.53</v>
      </c>
      <c r="P39" s="35">
        <v>1.62</v>
      </c>
      <c r="Q39" s="35">
        <v>0</v>
      </c>
      <c r="R39" s="35">
        <v>0</v>
      </c>
      <c r="S39" s="35">
        <v>0.21</v>
      </c>
      <c r="T39" s="35">
        <v>1.25</v>
      </c>
      <c r="U39" s="35">
        <v>198.65</v>
      </c>
      <c r="V39" s="35">
        <v>212.06</v>
      </c>
      <c r="W39" s="35">
        <v>36.01</v>
      </c>
      <c r="X39" s="35">
        <v>11.73</v>
      </c>
      <c r="Y39" s="35">
        <v>25.12</v>
      </c>
      <c r="Z39" s="35">
        <v>0.48</v>
      </c>
      <c r="AA39" s="35">
        <v>0</v>
      </c>
      <c r="AB39" s="35">
        <v>13.33</v>
      </c>
      <c r="AC39" s="35">
        <v>2.04</v>
      </c>
      <c r="AD39" s="35">
        <v>2.72</v>
      </c>
      <c r="AE39" s="35">
        <v>0.02</v>
      </c>
      <c r="AF39" s="35">
        <v>0.03</v>
      </c>
      <c r="AG39" s="35">
        <v>0.48</v>
      </c>
      <c r="AH39" s="35">
        <v>0.65</v>
      </c>
      <c r="AI39" s="35">
        <v>30.67</v>
      </c>
      <c r="AJ39" s="35">
        <v>0</v>
      </c>
      <c r="AK39" s="35">
        <v>38.65</v>
      </c>
      <c r="AL39" s="35">
        <v>33.32</v>
      </c>
      <c r="AM39" s="35">
        <v>42.65</v>
      </c>
      <c r="AN39" s="35">
        <v>40.65</v>
      </c>
      <c r="AO39" s="35">
        <v>14.66</v>
      </c>
      <c r="AP39" s="35">
        <v>29.99</v>
      </c>
      <c r="AQ39" s="35">
        <v>6.67</v>
      </c>
      <c r="AR39" s="35">
        <v>37.32</v>
      </c>
      <c r="AS39" s="35">
        <v>47.32</v>
      </c>
      <c r="AT39" s="35">
        <v>56.65</v>
      </c>
      <c r="AU39" s="35">
        <v>114.63</v>
      </c>
      <c r="AV39" s="35">
        <v>18.670000000000002</v>
      </c>
      <c r="AW39" s="35">
        <v>31.32</v>
      </c>
      <c r="AX39" s="35">
        <v>183.27</v>
      </c>
      <c r="AY39" s="35">
        <v>0</v>
      </c>
      <c r="AZ39" s="35">
        <v>39.32</v>
      </c>
      <c r="BA39" s="35">
        <v>39.32</v>
      </c>
      <c r="BB39" s="35">
        <v>33.32</v>
      </c>
      <c r="BC39" s="35">
        <v>13.33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0.37</v>
      </c>
      <c r="BL39" s="35">
        <v>0</v>
      </c>
      <c r="BM39" s="35">
        <v>0.24</v>
      </c>
      <c r="BN39" s="35">
        <v>0.02</v>
      </c>
      <c r="BO39" s="35">
        <v>0.04</v>
      </c>
      <c r="BP39" s="35">
        <v>0</v>
      </c>
      <c r="BQ39" s="35">
        <v>0</v>
      </c>
      <c r="BR39" s="35">
        <v>0</v>
      </c>
      <c r="BS39" s="35">
        <v>1.4</v>
      </c>
      <c r="BT39" s="35">
        <v>0</v>
      </c>
      <c r="BU39" s="35">
        <v>0</v>
      </c>
      <c r="BV39" s="35">
        <v>3.47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81.42</v>
      </c>
      <c r="CC39" s="34">
        <v>14.2</v>
      </c>
      <c r="CE39" s="32">
        <v>2.2200000000000002</v>
      </c>
      <c r="CG39" s="32">
        <v>16.34</v>
      </c>
      <c r="CH39" s="32">
        <v>7.2</v>
      </c>
      <c r="CI39" s="32">
        <v>11.77</v>
      </c>
      <c r="CJ39" s="32">
        <v>425.2</v>
      </c>
      <c r="CK39" s="32">
        <v>106.29</v>
      </c>
      <c r="CL39" s="32">
        <v>265.74</v>
      </c>
      <c r="CM39" s="32">
        <v>10.48</v>
      </c>
      <c r="CN39" s="32">
        <v>8.8699999999999992</v>
      </c>
      <c r="CO39" s="32">
        <v>9.67</v>
      </c>
      <c r="CP39" s="32">
        <v>3</v>
      </c>
      <c r="CQ39" s="32">
        <v>0.5</v>
      </c>
      <c r="CR39" s="32">
        <v>8.6</v>
      </c>
    </row>
    <row r="40" spans="1:96" s="32" customFormat="1">
      <c r="A40" s="32" t="str">
        <f>"11/2"</f>
        <v>11/2</v>
      </c>
      <c r="B40" s="33" t="s">
        <v>101</v>
      </c>
      <c r="C40" s="34" t="str">
        <f>"250"</f>
        <v>250</v>
      </c>
      <c r="D40" s="34">
        <v>2.46</v>
      </c>
      <c r="E40" s="34">
        <v>0</v>
      </c>
      <c r="F40" s="34">
        <v>5.42</v>
      </c>
      <c r="G40" s="34">
        <v>5.41</v>
      </c>
      <c r="H40" s="34">
        <v>18.77</v>
      </c>
      <c r="I40" s="34">
        <v>131.17202499999999</v>
      </c>
      <c r="J40" s="35">
        <v>1.17</v>
      </c>
      <c r="K40" s="35">
        <v>3.25</v>
      </c>
      <c r="L40" s="35">
        <v>0</v>
      </c>
      <c r="M40" s="35">
        <v>0</v>
      </c>
      <c r="N40" s="35">
        <v>3.33</v>
      </c>
      <c r="O40" s="35">
        <v>13.28</v>
      </c>
      <c r="P40" s="35">
        <v>2.16</v>
      </c>
      <c r="Q40" s="35">
        <v>0</v>
      </c>
      <c r="R40" s="35">
        <v>0</v>
      </c>
      <c r="S40" s="35">
        <v>0.37</v>
      </c>
      <c r="T40" s="35">
        <v>2.78</v>
      </c>
      <c r="U40" s="35">
        <v>563.75</v>
      </c>
      <c r="V40" s="35">
        <v>455.74</v>
      </c>
      <c r="W40" s="35">
        <v>26.07</v>
      </c>
      <c r="X40" s="35">
        <v>25.94</v>
      </c>
      <c r="Y40" s="35">
        <v>73.17</v>
      </c>
      <c r="Z40" s="35">
        <v>0.97</v>
      </c>
      <c r="AA40" s="35">
        <v>3</v>
      </c>
      <c r="AB40" s="35">
        <v>1457.2</v>
      </c>
      <c r="AC40" s="35">
        <v>308.35000000000002</v>
      </c>
      <c r="AD40" s="35">
        <v>2.4500000000000002</v>
      </c>
      <c r="AE40" s="35">
        <v>0.08</v>
      </c>
      <c r="AF40" s="35">
        <v>0.06</v>
      </c>
      <c r="AG40" s="35">
        <v>1.02</v>
      </c>
      <c r="AH40" s="35">
        <v>1.84</v>
      </c>
      <c r="AI40" s="35">
        <v>7.21</v>
      </c>
      <c r="AJ40" s="35">
        <v>0</v>
      </c>
      <c r="AK40" s="35">
        <v>93.53</v>
      </c>
      <c r="AL40" s="35">
        <v>88.37</v>
      </c>
      <c r="AM40" s="35">
        <v>146.6</v>
      </c>
      <c r="AN40" s="35">
        <v>144.02000000000001</v>
      </c>
      <c r="AO40" s="35">
        <v>39.01</v>
      </c>
      <c r="AP40" s="35">
        <v>85.92</v>
      </c>
      <c r="AQ40" s="35">
        <v>31.35</v>
      </c>
      <c r="AR40" s="35">
        <v>95.04</v>
      </c>
      <c r="AS40" s="35">
        <v>116.89</v>
      </c>
      <c r="AT40" s="35">
        <v>182.66</v>
      </c>
      <c r="AU40" s="35">
        <v>185.61</v>
      </c>
      <c r="AV40" s="35">
        <v>52.67</v>
      </c>
      <c r="AW40" s="35">
        <v>92.97</v>
      </c>
      <c r="AX40" s="35">
        <v>494.37</v>
      </c>
      <c r="AY40" s="35">
        <v>0</v>
      </c>
      <c r="AZ40" s="35">
        <v>110.88</v>
      </c>
      <c r="BA40" s="35">
        <v>84.42</v>
      </c>
      <c r="BB40" s="35">
        <v>66.89</v>
      </c>
      <c r="BC40" s="35">
        <v>32.76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0.34</v>
      </c>
      <c r="BL40" s="35">
        <v>0</v>
      </c>
      <c r="BM40" s="35">
        <v>0.19</v>
      </c>
      <c r="BN40" s="35">
        <v>0.01</v>
      </c>
      <c r="BO40" s="35">
        <v>0.03</v>
      </c>
      <c r="BP40" s="35">
        <v>0</v>
      </c>
      <c r="BQ40" s="35">
        <v>0</v>
      </c>
      <c r="BR40" s="35">
        <v>0</v>
      </c>
      <c r="BS40" s="35">
        <v>1.1599999999999999</v>
      </c>
      <c r="BT40" s="35">
        <v>0</v>
      </c>
      <c r="BU40" s="35">
        <v>0</v>
      </c>
      <c r="BV40" s="35">
        <v>3.04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290.93</v>
      </c>
      <c r="CC40" s="34">
        <v>15.81</v>
      </c>
      <c r="CE40" s="32">
        <v>245.87</v>
      </c>
      <c r="CG40" s="32">
        <v>50.3</v>
      </c>
      <c r="CH40" s="32">
        <v>29.65</v>
      </c>
      <c r="CI40" s="32">
        <v>39.979999999999997</v>
      </c>
      <c r="CJ40" s="32">
        <v>1231.33</v>
      </c>
      <c r="CK40" s="32">
        <v>615.28</v>
      </c>
      <c r="CL40" s="32">
        <v>923.31</v>
      </c>
      <c r="CM40" s="32">
        <v>58.19</v>
      </c>
      <c r="CN40" s="32">
        <v>28.57</v>
      </c>
      <c r="CO40" s="32">
        <v>43.38</v>
      </c>
      <c r="CP40" s="32">
        <v>0</v>
      </c>
      <c r="CQ40" s="32">
        <v>1</v>
      </c>
      <c r="CR40" s="32">
        <v>9.58</v>
      </c>
    </row>
    <row r="41" spans="1:96" s="32" customFormat="1" ht="24">
      <c r="A41" s="32" t="str">
        <f>"39/3"</f>
        <v>39/3</v>
      </c>
      <c r="B41" s="33" t="s">
        <v>102</v>
      </c>
      <c r="C41" s="34" t="str">
        <f>"200"</f>
        <v>200</v>
      </c>
      <c r="D41" s="34">
        <v>8.82</v>
      </c>
      <c r="E41" s="34">
        <v>0.05</v>
      </c>
      <c r="F41" s="34">
        <v>7.03</v>
      </c>
      <c r="G41" s="34">
        <v>2.2999999999999998</v>
      </c>
      <c r="H41" s="34">
        <v>46.05</v>
      </c>
      <c r="I41" s="34">
        <v>271.04667933333332</v>
      </c>
      <c r="J41" s="35">
        <v>3.57</v>
      </c>
      <c r="K41" s="35">
        <v>0.15</v>
      </c>
      <c r="L41" s="35">
        <v>0</v>
      </c>
      <c r="M41" s="35">
        <v>0</v>
      </c>
      <c r="N41" s="35">
        <v>1.06</v>
      </c>
      <c r="O41" s="35">
        <v>37.369999999999997</v>
      </c>
      <c r="P41" s="35">
        <v>7.62</v>
      </c>
      <c r="Q41" s="35">
        <v>0</v>
      </c>
      <c r="R41" s="35">
        <v>0</v>
      </c>
      <c r="S41" s="35">
        <v>0</v>
      </c>
      <c r="T41" s="35">
        <v>2.2999999999999998</v>
      </c>
      <c r="U41" s="35">
        <v>386.33</v>
      </c>
      <c r="V41" s="35">
        <v>269.17</v>
      </c>
      <c r="W41" s="35">
        <v>18.899999999999999</v>
      </c>
      <c r="X41" s="35">
        <v>135.11000000000001</v>
      </c>
      <c r="Y41" s="35">
        <v>199.33</v>
      </c>
      <c r="Z41" s="35">
        <v>4.66</v>
      </c>
      <c r="AA41" s="35">
        <v>26.67</v>
      </c>
      <c r="AB41" s="35">
        <v>24.39</v>
      </c>
      <c r="AC41" s="35">
        <v>31.42</v>
      </c>
      <c r="AD41" s="35">
        <v>0.63</v>
      </c>
      <c r="AE41" s="35">
        <v>0.26</v>
      </c>
      <c r="AF41" s="35">
        <v>0.14000000000000001</v>
      </c>
      <c r="AG41" s="35">
        <v>2.54</v>
      </c>
      <c r="AH41" s="35">
        <v>5.13</v>
      </c>
      <c r="AI41" s="35">
        <v>0</v>
      </c>
      <c r="AJ41" s="35">
        <v>0</v>
      </c>
      <c r="AK41" s="35">
        <v>413.27</v>
      </c>
      <c r="AL41" s="35">
        <v>322.75</v>
      </c>
      <c r="AM41" s="35">
        <v>523.34</v>
      </c>
      <c r="AN41" s="35">
        <v>371.71</v>
      </c>
      <c r="AO41" s="35">
        <v>223.77</v>
      </c>
      <c r="AP41" s="35">
        <v>281.39</v>
      </c>
      <c r="AQ41" s="35">
        <v>128.05000000000001</v>
      </c>
      <c r="AR41" s="35">
        <v>414.66</v>
      </c>
      <c r="AS41" s="35">
        <v>405.92</v>
      </c>
      <c r="AT41" s="35">
        <v>780.99</v>
      </c>
      <c r="AU41" s="35">
        <v>770.5</v>
      </c>
      <c r="AV41" s="35">
        <v>211.03</v>
      </c>
      <c r="AW41" s="35">
        <v>502.54</v>
      </c>
      <c r="AX41" s="35">
        <v>1581.79</v>
      </c>
      <c r="AY41" s="35">
        <v>0</v>
      </c>
      <c r="AZ41" s="35">
        <v>351.04</v>
      </c>
      <c r="BA41" s="35">
        <v>425.18</v>
      </c>
      <c r="BB41" s="35">
        <v>301.94</v>
      </c>
      <c r="BC41" s="35">
        <v>230.27</v>
      </c>
      <c r="BD41" s="35">
        <v>0.18</v>
      </c>
      <c r="BE41" s="35">
        <v>0.08</v>
      </c>
      <c r="BF41" s="35">
        <v>0.04</v>
      </c>
      <c r="BG41" s="35">
        <v>0.1</v>
      </c>
      <c r="BH41" s="35">
        <v>0.11</v>
      </c>
      <c r="BI41" s="35">
        <v>0.53</v>
      </c>
      <c r="BJ41" s="35">
        <v>0</v>
      </c>
      <c r="BK41" s="35">
        <v>1.81</v>
      </c>
      <c r="BL41" s="35">
        <v>0</v>
      </c>
      <c r="BM41" s="35">
        <v>0.47</v>
      </c>
      <c r="BN41" s="35">
        <v>0.01</v>
      </c>
      <c r="BO41" s="35">
        <v>0</v>
      </c>
      <c r="BP41" s="35">
        <v>0</v>
      </c>
      <c r="BQ41" s="35">
        <v>0.1</v>
      </c>
      <c r="BR41" s="35">
        <v>0.17</v>
      </c>
      <c r="BS41" s="35">
        <v>1.92</v>
      </c>
      <c r="BT41" s="35">
        <v>0.01</v>
      </c>
      <c r="BU41" s="35">
        <v>0</v>
      </c>
      <c r="BV41" s="35">
        <v>0.79</v>
      </c>
      <c r="BW41" s="35">
        <v>7.0000000000000007E-2</v>
      </c>
      <c r="BX41" s="35">
        <v>0</v>
      </c>
      <c r="BY41" s="35">
        <v>0</v>
      </c>
      <c r="BZ41" s="35">
        <v>0</v>
      </c>
      <c r="CA41" s="35">
        <v>0</v>
      </c>
      <c r="CB41" s="35">
        <v>118.61</v>
      </c>
      <c r="CC41" s="34">
        <v>14.59</v>
      </c>
      <c r="CE41" s="32">
        <v>30.73</v>
      </c>
      <c r="CG41" s="32">
        <v>40.03</v>
      </c>
      <c r="CH41" s="32">
        <v>22.03</v>
      </c>
      <c r="CI41" s="32">
        <v>31.03</v>
      </c>
      <c r="CJ41" s="32">
        <v>2502.39</v>
      </c>
      <c r="CK41" s="32">
        <v>1232.1600000000001</v>
      </c>
      <c r="CL41" s="32">
        <v>1867.28</v>
      </c>
      <c r="CM41" s="32">
        <v>36.590000000000003</v>
      </c>
      <c r="CN41" s="32">
        <v>24.34</v>
      </c>
      <c r="CO41" s="32">
        <v>30.46</v>
      </c>
      <c r="CP41" s="32">
        <v>0</v>
      </c>
      <c r="CQ41" s="32">
        <v>1</v>
      </c>
      <c r="CR41" s="32">
        <v>8.84</v>
      </c>
    </row>
    <row r="42" spans="1:96" s="32" customFormat="1">
      <c r="A42" s="32" t="str">
        <f>"2/9"</f>
        <v>2/9</v>
      </c>
      <c r="B42" s="33" t="s">
        <v>103</v>
      </c>
      <c r="C42" s="34" t="str">
        <f>"100"</f>
        <v>100</v>
      </c>
      <c r="D42" s="34">
        <v>12.3</v>
      </c>
      <c r="E42" s="34">
        <v>11.98</v>
      </c>
      <c r="F42" s="34">
        <v>11.74</v>
      </c>
      <c r="G42" s="34">
        <v>0.03</v>
      </c>
      <c r="H42" s="34">
        <v>2.44</v>
      </c>
      <c r="I42" s="34">
        <v>164.40040000000002</v>
      </c>
      <c r="J42" s="35">
        <v>4.63</v>
      </c>
      <c r="K42" s="35">
        <v>7.0000000000000007E-2</v>
      </c>
      <c r="L42" s="35">
        <v>0</v>
      </c>
      <c r="M42" s="35">
        <v>0</v>
      </c>
      <c r="N42" s="35">
        <v>0.23</v>
      </c>
      <c r="O42" s="35">
        <v>2.04</v>
      </c>
      <c r="P42" s="35">
        <v>0.17</v>
      </c>
      <c r="Q42" s="35">
        <v>0</v>
      </c>
      <c r="R42" s="35">
        <v>0</v>
      </c>
      <c r="S42" s="35">
        <v>0</v>
      </c>
      <c r="T42" s="35">
        <v>1.1599999999999999</v>
      </c>
      <c r="U42" s="35">
        <v>147.16</v>
      </c>
      <c r="V42" s="35">
        <v>82.35</v>
      </c>
      <c r="W42" s="35">
        <v>12.32</v>
      </c>
      <c r="X42" s="35">
        <v>10.51</v>
      </c>
      <c r="Y42" s="35">
        <v>87.83</v>
      </c>
      <c r="Z42" s="35">
        <v>0.99</v>
      </c>
      <c r="AA42" s="35">
        <v>31.55</v>
      </c>
      <c r="AB42" s="35">
        <v>16.3</v>
      </c>
      <c r="AC42" s="35">
        <v>66.06</v>
      </c>
      <c r="AD42" s="35">
        <v>0.44</v>
      </c>
      <c r="AE42" s="35">
        <v>0.03</v>
      </c>
      <c r="AF42" s="35">
        <v>7.0000000000000007E-2</v>
      </c>
      <c r="AG42" s="35">
        <v>4.53</v>
      </c>
      <c r="AH42" s="35">
        <v>9.23</v>
      </c>
      <c r="AI42" s="35">
        <v>0.45</v>
      </c>
      <c r="AJ42" s="35">
        <v>0</v>
      </c>
      <c r="AK42" s="35">
        <v>686.62</v>
      </c>
      <c r="AL42" s="35">
        <v>746.59</v>
      </c>
      <c r="AM42" s="35">
        <v>1088.1500000000001</v>
      </c>
      <c r="AN42" s="35">
        <v>1305.54</v>
      </c>
      <c r="AO42" s="35">
        <v>329.15</v>
      </c>
      <c r="AP42" s="35">
        <v>624.62</v>
      </c>
      <c r="AQ42" s="35">
        <v>3.86</v>
      </c>
      <c r="AR42" s="35">
        <v>626.96</v>
      </c>
      <c r="AS42" s="35">
        <v>9.8800000000000008</v>
      </c>
      <c r="AT42" s="35">
        <v>11.5</v>
      </c>
      <c r="AU42" s="35">
        <v>10.72</v>
      </c>
      <c r="AV42" s="35">
        <v>332.88</v>
      </c>
      <c r="AW42" s="35">
        <v>10.1</v>
      </c>
      <c r="AX42" s="35">
        <v>87</v>
      </c>
      <c r="AY42" s="35">
        <v>0</v>
      </c>
      <c r="AZ42" s="35">
        <v>27.49</v>
      </c>
      <c r="BA42" s="35">
        <v>14.96</v>
      </c>
      <c r="BB42" s="35">
        <v>429.02</v>
      </c>
      <c r="BC42" s="35">
        <v>152.84</v>
      </c>
      <c r="BD42" s="35">
        <v>0.06</v>
      </c>
      <c r="BE42" s="35">
        <v>0.03</v>
      </c>
      <c r="BF42" s="35">
        <v>0.01</v>
      </c>
      <c r="BG42" s="35">
        <v>0.03</v>
      </c>
      <c r="BH42" s="35">
        <v>0.04</v>
      </c>
      <c r="BI42" s="35">
        <v>0.18</v>
      </c>
      <c r="BJ42" s="35">
        <v>0</v>
      </c>
      <c r="BK42" s="35">
        <v>0.5</v>
      </c>
      <c r="BL42" s="35">
        <v>0</v>
      </c>
      <c r="BM42" s="35">
        <v>0.15</v>
      </c>
      <c r="BN42" s="35">
        <v>0</v>
      </c>
      <c r="BO42" s="35">
        <v>0</v>
      </c>
      <c r="BP42" s="35">
        <v>0</v>
      </c>
      <c r="BQ42" s="35">
        <v>0.03</v>
      </c>
      <c r="BR42" s="35">
        <v>0.05</v>
      </c>
      <c r="BS42" s="35">
        <v>0.41</v>
      </c>
      <c r="BT42" s="35">
        <v>0</v>
      </c>
      <c r="BU42" s="35">
        <v>0</v>
      </c>
      <c r="BV42" s="35">
        <v>0.03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103.59</v>
      </c>
      <c r="CC42" s="34">
        <v>41.74</v>
      </c>
      <c r="CE42" s="32">
        <v>34.270000000000003</v>
      </c>
      <c r="CG42" s="32">
        <v>20.23</v>
      </c>
      <c r="CH42" s="32">
        <v>10.14</v>
      </c>
      <c r="CI42" s="32">
        <v>15.18</v>
      </c>
      <c r="CJ42" s="32">
        <v>84.67</v>
      </c>
      <c r="CK42" s="32">
        <v>29.13</v>
      </c>
      <c r="CL42" s="32">
        <v>56.9</v>
      </c>
      <c r="CM42" s="32">
        <v>1.18</v>
      </c>
      <c r="CN42" s="32">
        <v>0.62</v>
      </c>
      <c r="CO42" s="32">
        <v>0.93</v>
      </c>
      <c r="CP42" s="32">
        <v>0</v>
      </c>
      <c r="CQ42" s="32">
        <v>0.5</v>
      </c>
      <c r="CR42" s="32">
        <v>25.3</v>
      </c>
    </row>
    <row r="43" spans="1:96" s="32" customFormat="1">
      <c r="A43" s="32" t="str">
        <f>"2"</f>
        <v>2</v>
      </c>
      <c r="B43" s="33" t="s">
        <v>96</v>
      </c>
      <c r="C43" s="34" t="str">
        <f>"24,2"</f>
        <v>24,2</v>
      </c>
      <c r="D43" s="34">
        <v>1.6</v>
      </c>
      <c r="E43" s="34">
        <v>0</v>
      </c>
      <c r="F43" s="34">
        <v>0.16</v>
      </c>
      <c r="G43" s="34">
        <v>0.16</v>
      </c>
      <c r="H43" s="34">
        <v>11.35</v>
      </c>
      <c r="I43" s="34">
        <v>54.184041999999998</v>
      </c>
      <c r="J43" s="35">
        <v>0</v>
      </c>
      <c r="K43" s="35">
        <v>0</v>
      </c>
      <c r="L43" s="35">
        <v>0</v>
      </c>
      <c r="M43" s="35">
        <v>0</v>
      </c>
      <c r="N43" s="35">
        <v>0.27</v>
      </c>
      <c r="O43" s="35">
        <v>11.04</v>
      </c>
      <c r="P43" s="35">
        <v>0.05</v>
      </c>
      <c r="Q43" s="35">
        <v>0</v>
      </c>
      <c r="R43" s="35">
        <v>0</v>
      </c>
      <c r="S43" s="35">
        <v>0</v>
      </c>
      <c r="T43" s="35">
        <v>0.44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77.27</v>
      </c>
      <c r="AL43" s="35">
        <v>80.430000000000007</v>
      </c>
      <c r="AM43" s="35">
        <v>123.17</v>
      </c>
      <c r="AN43" s="35">
        <v>40.840000000000003</v>
      </c>
      <c r="AO43" s="35">
        <v>24.21</v>
      </c>
      <c r="AP43" s="35">
        <v>48.42</v>
      </c>
      <c r="AQ43" s="35">
        <v>18.32</v>
      </c>
      <c r="AR43" s="35">
        <v>87.58</v>
      </c>
      <c r="AS43" s="35">
        <v>54.32</v>
      </c>
      <c r="AT43" s="35">
        <v>75.790000000000006</v>
      </c>
      <c r="AU43" s="35">
        <v>62.53</v>
      </c>
      <c r="AV43" s="35">
        <v>32.840000000000003</v>
      </c>
      <c r="AW43" s="35">
        <v>58.11</v>
      </c>
      <c r="AX43" s="35">
        <v>485.93</v>
      </c>
      <c r="AY43" s="35">
        <v>0</v>
      </c>
      <c r="AZ43" s="35">
        <v>158.33000000000001</v>
      </c>
      <c r="BA43" s="35">
        <v>68.849999999999994</v>
      </c>
      <c r="BB43" s="35">
        <v>45.69</v>
      </c>
      <c r="BC43" s="35">
        <v>36.21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0.02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0.02</v>
      </c>
      <c r="BT43" s="35">
        <v>0</v>
      </c>
      <c r="BU43" s="35">
        <v>0</v>
      </c>
      <c r="BV43" s="35">
        <v>7.0000000000000007E-2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9.4600000000000009</v>
      </c>
      <c r="CC43" s="34">
        <v>1.28</v>
      </c>
      <c r="CE43" s="32">
        <v>0</v>
      </c>
      <c r="CG43" s="32">
        <v>0</v>
      </c>
      <c r="CH43" s="32">
        <v>0</v>
      </c>
      <c r="CI43" s="32">
        <v>0</v>
      </c>
      <c r="CJ43" s="32">
        <v>953.97</v>
      </c>
      <c r="CK43" s="32">
        <v>367.53</v>
      </c>
      <c r="CL43" s="32">
        <v>660.75</v>
      </c>
      <c r="CM43" s="32">
        <v>7.63</v>
      </c>
      <c r="CN43" s="32">
        <v>7.63</v>
      </c>
      <c r="CO43" s="32">
        <v>7.63</v>
      </c>
      <c r="CP43" s="32">
        <v>0</v>
      </c>
      <c r="CQ43" s="32">
        <v>0</v>
      </c>
      <c r="CR43" s="32">
        <v>1.07</v>
      </c>
    </row>
    <row r="44" spans="1:96" s="32" customFormat="1">
      <c r="A44" s="32" t="str">
        <f>"3"</f>
        <v>3</v>
      </c>
      <c r="B44" s="33" t="s">
        <v>104</v>
      </c>
      <c r="C44" s="34" t="str">
        <f>"24,8"</f>
        <v>24,8</v>
      </c>
      <c r="D44" s="34">
        <v>1.64</v>
      </c>
      <c r="E44" s="34">
        <v>0</v>
      </c>
      <c r="F44" s="34">
        <v>0.3</v>
      </c>
      <c r="G44" s="34">
        <v>0.3</v>
      </c>
      <c r="H44" s="34">
        <v>10.34</v>
      </c>
      <c r="I44" s="34">
        <v>47.958239999999996</v>
      </c>
      <c r="J44" s="35">
        <v>0.05</v>
      </c>
      <c r="K44" s="35">
        <v>0</v>
      </c>
      <c r="L44" s="35">
        <v>0</v>
      </c>
      <c r="M44" s="35">
        <v>0</v>
      </c>
      <c r="N44" s="35">
        <v>0.3</v>
      </c>
      <c r="O44" s="35">
        <v>7.99</v>
      </c>
      <c r="P44" s="35">
        <v>2.06</v>
      </c>
      <c r="Q44" s="35">
        <v>0</v>
      </c>
      <c r="R44" s="35">
        <v>0</v>
      </c>
      <c r="S44" s="35">
        <v>0.25</v>
      </c>
      <c r="T44" s="35">
        <v>0.62</v>
      </c>
      <c r="U44" s="35">
        <v>151.28</v>
      </c>
      <c r="V44" s="35">
        <v>60.76</v>
      </c>
      <c r="W44" s="35">
        <v>8.68</v>
      </c>
      <c r="X44" s="35">
        <v>11.66</v>
      </c>
      <c r="Y44" s="35">
        <v>39.18</v>
      </c>
      <c r="Z44" s="35">
        <v>0.97</v>
      </c>
      <c r="AA44" s="35">
        <v>0</v>
      </c>
      <c r="AB44" s="35">
        <v>1.24</v>
      </c>
      <c r="AC44" s="35">
        <v>0.25</v>
      </c>
      <c r="AD44" s="35">
        <v>0.35</v>
      </c>
      <c r="AE44" s="35">
        <v>0.04</v>
      </c>
      <c r="AF44" s="35">
        <v>0.02</v>
      </c>
      <c r="AG44" s="35">
        <v>0.17</v>
      </c>
      <c r="AH44" s="35">
        <v>0.5</v>
      </c>
      <c r="AI44" s="35">
        <v>0</v>
      </c>
      <c r="AJ44" s="35">
        <v>0</v>
      </c>
      <c r="AK44" s="35">
        <v>0</v>
      </c>
      <c r="AL44" s="35">
        <v>0</v>
      </c>
      <c r="AM44" s="35">
        <v>105.9</v>
      </c>
      <c r="AN44" s="35">
        <v>55.3</v>
      </c>
      <c r="AO44" s="35">
        <v>23.06</v>
      </c>
      <c r="AP44" s="35">
        <v>49.1</v>
      </c>
      <c r="AQ44" s="35">
        <v>19.84</v>
      </c>
      <c r="AR44" s="35">
        <v>92.01</v>
      </c>
      <c r="AS44" s="35">
        <v>73.66</v>
      </c>
      <c r="AT44" s="35">
        <v>72.17</v>
      </c>
      <c r="AU44" s="35">
        <v>115.07</v>
      </c>
      <c r="AV44" s="35">
        <v>30.75</v>
      </c>
      <c r="AW44" s="35">
        <v>76.88</v>
      </c>
      <c r="AX44" s="35">
        <v>379.19</v>
      </c>
      <c r="AY44" s="35">
        <v>0</v>
      </c>
      <c r="AZ44" s="35">
        <v>130.44999999999999</v>
      </c>
      <c r="BA44" s="35">
        <v>72.17</v>
      </c>
      <c r="BB44" s="35">
        <v>44.64</v>
      </c>
      <c r="BC44" s="35">
        <v>32.24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0.03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0.03</v>
      </c>
      <c r="BT44" s="35">
        <v>0</v>
      </c>
      <c r="BU44" s="35">
        <v>0</v>
      </c>
      <c r="BV44" s="35">
        <v>0.12</v>
      </c>
      <c r="BW44" s="35">
        <v>0.02</v>
      </c>
      <c r="BX44" s="35">
        <v>0</v>
      </c>
      <c r="BY44" s="35">
        <v>0</v>
      </c>
      <c r="BZ44" s="35">
        <v>0</v>
      </c>
      <c r="CA44" s="35">
        <v>0</v>
      </c>
      <c r="CB44" s="35">
        <v>11.66</v>
      </c>
      <c r="CC44" s="34">
        <v>1.37</v>
      </c>
      <c r="CE44" s="32">
        <v>0.21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1.1399999999999999</v>
      </c>
    </row>
    <row r="45" spans="1:96" s="28" customFormat="1">
      <c r="A45" s="28" t="str">
        <f>"631"</f>
        <v>631</v>
      </c>
      <c r="B45" s="29" t="s">
        <v>105</v>
      </c>
      <c r="C45" s="30" t="str">
        <f>"200"</f>
        <v>200</v>
      </c>
      <c r="D45" s="30">
        <v>0.15</v>
      </c>
      <c r="E45" s="30">
        <v>0</v>
      </c>
      <c r="F45" s="30">
        <v>0.14000000000000001</v>
      </c>
      <c r="G45" s="30">
        <v>0.16</v>
      </c>
      <c r="H45" s="30">
        <v>17.850000000000001</v>
      </c>
      <c r="I45" s="30">
        <v>69.548180000000016</v>
      </c>
      <c r="J45" s="31">
        <v>0.04</v>
      </c>
      <c r="K45" s="31">
        <v>0</v>
      </c>
      <c r="L45" s="31">
        <v>0</v>
      </c>
      <c r="M45" s="31">
        <v>0</v>
      </c>
      <c r="N45" s="31">
        <v>16.899999999999999</v>
      </c>
      <c r="O45" s="31">
        <v>0.28999999999999998</v>
      </c>
      <c r="P45" s="31">
        <v>0.66</v>
      </c>
      <c r="Q45" s="31">
        <v>0</v>
      </c>
      <c r="R45" s="31">
        <v>0</v>
      </c>
      <c r="S45" s="31">
        <v>0.32</v>
      </c>
      <c r="T45" s="31">
        <v>0.22</v>
      </c>
      <c r="U45" s="31">
        <v>10.55</v>
      </c>
      <c r="V45" s="31">
        <v>98.25</v>
      </c>
      <c r="W45" s="31">
        <v>6.03</v>
      </c>
      <c r="X45" s="31">
        <v>3.13</v>
      </c>
      <c r="Y45" s="31">
        <v>3.83</v>
      </c>
      <c r="Z45" s="31">
        <v>0.8</v>
      </c>
      <c r="AA45" s="31">
        <v>0</v>
      </c>
      <c r="AB45" s="31">
        <v>9.6</v>
      </c>
      <c r="AC45" s="31">
        <v>2</v>
      </c>
      <c r="AD45" s="31">
        <v>0.08</v>
      </c>
      <c r="AE45" s="31">
        <v>0.01</v>
      </c>
      <c r="AF45" s="31">
        <v>0.01</v>
      </c>
      <c r="AG45" s="31">
        <v>0.1</v>
      </c>
      <c r="AH45" s="31">
        <v>0.16</v>
      </c>
      <c r="AI45" s="31">
        <v>1.6</v>
      </c>
      <c r="AJ45" s="31">
        <v>0</v>
      </c>
      <c r="AK45" s="31">
        <v>4.51</v>
      </c>
      <c r="AL45" s="31">
        <v>4.8899999999999997</v>
      </c>
      <c r="AM45" s="31">
        <v>7.14</v>
      </c>
      <c r="AN45" s="31">
        <v>6.77</v>
      </c>
      <c r="AO45" s="31">
        <v>1.1299999999999999</v>
      </c>
      <c r="AP45" s="31">
        <v>4.1399999999999997</v>
      </c>
      <c r="AQ45" s="31">
        <v>1.1299999999999999</v>
      </c>
      <c r="AR45" s="31">
        <v>3.38</v>
      </c>
      <c r="AS45" s="31">
        <v>6.39</v>
      </c>
      <c r="AT45" s="31">
        <v>3.76</v>
      </c>
      <c r="AU45" s="31">
        <v>29.33</v>
      </c>
      <c r="AV45" s="31">
        <v>2.63</v>
      </c>
      <c r="AW45" s="31">
        <v>5.26</v>
      </c>
      <c r="AX45" s="31">
        <v>15.79</v>
      </c>
      <c r="AY45" s="31">
        <v>0</v>
      </c>
      <c r="AZ45" s="31">
        <v>4.8899999999999997</v>
      </c>
      <c r="BA45" s="31">
        <v>6.02</v>
      </c>
      <c r="BB45" s="31">
        <v>2.2599999999999998</v>
      </c>
      <c r="BC45" s="31">
        <v>1.88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206.54</v>
      </c>
      <c r="CC45" s="30">
        <v>7.65</v>
      </c>
      <c r="CE45" s="28">
        <v>1.6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15</v>
      </c>
      <c r="CQ45" s="28">
        <v>0</v>
      </c>
      <c r="CR45" s="28">
        <v>6</v>
      </c>
    </row>
    <row r="46" spans="1:96" s="36" customFormat="1" ht="11.4">
      <c r="B46" s="37" t="s">
        <v>114</v>
      </c>
      <c r="C46" s="38"/>
      <c r="D46" s="38">
        <v>28.61</v>
      </c>
      <c r="E46" s="38">
        <v>12.03</v>
      </c>
      <c r="F46" s="38">
        <v>30.81</v>
      </c>
      <c r="G46" s="38">
        <v>14.37</v>
      </c>
      <c r="H46" s="38">
        <v>116.79</v>
      </c>
      <c r="I46" s="38">
        <v>835.22</v>
      </c>
      <c r="J46" s="39">
        <v>10.199999999999999</v>
      </c>
      <c r="K46" s="39">
        <v>7.36</v>
      </c>
      <c r="L46" s="39">
        <v>0</v>
      </c>
      <c r="M46" s="39">
        <v>0</v>
      </c>
      <c r="N46" s="39">
        <v>28.94</v>
      </c>
      <c r="O46" s="39">
        <v>73.53</v>
      </c>
      <c r="P46" s="39">
        <v>14.32</v>
      </c>
      <c r="Q46" s="39">
        <v>0</v>
      </c>
      <c r="R46" s="39">
        <v>0</v>
      </c>
      <c r="S46" s="39">
        <v>1.1599999999999999</v>
      </c>
      <c r="T46" s="39">
        <v>8.75</v>
      </c>
      <c r="U46" s="39">
        <v>1457.72</v>
      </c>
      <c r="V46" s="39">
        <v>1178.33</v>
      </c>
      <c r="W46" s="39">
        <v>108</v>
      </c>
      <c r="X46" s="39">
        <v>198.08</v>
      </c>
      <c r="Y46" s="39">
        <v>428.45</v>
      </c>
      <c r="Z46" s="39">
        <v>8.8699999999999992</v>
      </c>
      <c r="AA46" s="39">
        <v>61.22</v>
      </c>
      <c r="AB46" s="39">
        <v>1522.06</v>
      </c>
      <c r="AC46" s="39">
        <v>410.12</v>
      </c>
      <c r="AD46" s="39">
        <v>6.68</v>
      </c>
      <c r="AE46" s="39">
        <v>0.45</v>
      </c>
      <c r="AF46" s="39">
        <v>0.32</v>
      </c>
      <c r="AG46" s="39">
        <v>8.84</v>
      </c>
      <c r="AH46" s="39">
        <v>17.489999999999998</v>
      </c>
      <c r="AI46" s="39">
        <v>39.94</v>
      </c>
      <c r="AJ46" s="39">
        <v>0</v>
      </c>
      <c r="AK46" s="39">
        <v>1313.85</v>
      </c>
      <c r="AL46" s="39">
        <v>1276.3399999999999</v>
      </c>
      <c r="AM46" s="39">
        <v>2036.95</v>
      </c>
      <c r="AN46" s="39">
        <v>1964.84</v>
      </c>
      <c r="AO46" s="39">
        <v>654.99</v>
      </c>
      <c r="AP46" s="39">
        <v>1123.58</v>
      </c>
      <c r="AQ46" s="39">
        <v>209.22</v>
      </c>
      <c r="AR46" s="39">
        <v>1356.95</v>
      </c>
      <c r="AS46" s="39">
        <v>714.38</v>
      </c>
      <c r="AT46" s="39">
        <v>1183.54</v>
      </c>
      <c r="AU46" s="39">
        <v>1288.3800000000001</v>
      </c>
      <c r="AV46" s="39">
        <v>681.47</v>
      </c>
      <c r="AW46" s="39">
        <v>777.19</v>
      </c>
      <c r="AX46" s="39">
        <v>3227.34</v>
      </c>
      <c r="AY46" s="39">
        <v>0</v>
      </c>
      <c r="AZ46" s="39">
        <v>822.38</v>
      </c>
      <c r="BA46" s="39">
        <v>710.91</v>
      </c>
      <c r="BB46" s="39">
        <v>923.75</v>
      </c>
      <c r="BC46" s="39">
        <v>499.53</v>
      </c>
      <c r="BD46" s="39">
        <v>0.24</v>
      </c>
      <c r="BE46" s="39">
        <v>0.11</v>
      </c>
      <c r="BF46" s="39">
        <v>0.06</v>
      </c>
      <c r="BG46" s="39">
        <v>0.13</v>
      </c>
      <c r="BH46" s="39">
        <v>0.15</v>
      </c>
      <c r="BI46" s="39">
        <v>0.71</v>
      </c>
      <c r="BJ46" s="39">
        <v>0</v>
      </c>
      <c r="BK46" s="39">
        <v>3.07</v>
      </c>
      <c r="BL46" s="39">
        <v>0</v>
      </c>
      <c r="BM46" s="39">
        <v>1.06</v>
      </c>
      <c r="BN46" s="39">
        <v>0.04</v>
      </c>
      <c r="BO46" s="39">
        <v>7.0000000000000007E-2</v>
      </c>
      <c r="BP46" s="39">
        <v>0</v>
      </c>
      <c r="BQ46" s="39">
        <v>0.14000000000000001</v>
      </c>
      <c r="BR46" s="39">
        <v>0.23</v>
      </c>
      <c r="BS46" s="39">
        <v>4.92</v>
      </c>
      <c r="BT46" s="39">
        <v>0.01</v>
      </c>
      <c r="BU46" s="39">
        <v>0</v>
      </c>
      <c r="BV46" s="39">
        <v>7.52</v>
      </c>
      <c r="BW46" s="39">
        <v>0.1</v>
      </c>
      <c r="BX46" s="39">
        <v>0</v>
      </c>
      <c r="BY46" s="39">
        <v>0</v>
      </c>
      <c r="BZ46" s="39">
        <v>0</v>
      </c>
      <c r="CA46" s="39">
        <v>0</v>
      </c>
      <c r="CB46" s="39">
        <v>822.21</v>
      </c>
      <c r="CC46" s="38">
        <f>SUM($CC$38:$CC$45)</f>
        <v>96.640000000000015</v>
      </c>
      <c r="CD46" s="36">
        <f>$I$46/$I$51*100</f>
        <v>29.136157342645149</v>
      </c>
      <c r="CE46" s="36">
        <v>314.89</v>
      </c>
      <c r="CG46" s="36">
        <v>126.9</v>
      </c>
      <c r="CH46" s="36">
        <v>69.02</v>
      </c>
      <c r="CI46" s="36">
        <v>97.96</v>
      </c>
      <c r="CJ46" s="36">
        <v>5197.5600000000004</v>
      </c>
      <c r="CK46" s="36">
        <v>2350.39</v>
      </c>
      <c r="CL46" s="36">
        <v>3773.97</v>
      </c>
      <c r="CM46" s="36">
        <v>114.06</v>
      </c>
      <c r="CN46" s="36">
        <v>70.03</v>
      </c>
      <c r="CO46" s="36">
        <v>92.08</v>
      </c>
      <c r="CP46" s="36">
        <v>18</v>
      </c>
      <c r="CQ46" s="36">
        <v>3</v>
      </c>
    </row>
    <row r="47" spans="1:96">
      <c r="B47" s="27" t="s">
        <v>115</v>
      </c>
      <c r="C47" s="16"/>
      <c r="D47" s="16"/>
      <c r="E47" s="16"/>
      <c r="F47" s="16"/>
      <c r="G47" s="16"/>
      <c r="H47" s="16"/>
      <c r="I47" s="16"/>
    </row>
    <row r="48" spans="1:96" s="32" customFormat="1">
      <c r="A48" s="32" t="str">
        <f>"5"</f>
        <v>5</v>
      </c>
      <c r="B48" s="33" t="s">
        <v>108</v>
      </c>
      <c r="C48" s="34" t="str">
        <f>"200"</f>
        <v>200</v>
      </c>
      <c r="D48" s="34">
        <v>1</v>
      </c>
      <c r="E48" s="34">
        <v>0</v>
      </c>
      <c r="F48" s="34">
        <v>0.2</v>
      </c>
      <c r="G48" s="34">
        <v>0</v>
      </c>
      <c r="H48" s="34">
        <v>20.6</v>
      </c>
      <c r="I48" s="34">
        <v>86.47999999999999</v>
      </c>
      <c r="J48" s="35">
        <v>0</v>
      </c>
      <c r="K48" s="35">
        <v>0</v>
      </c>
      <c r="L48" s="35">
        <v>0</v>
      </c>
      <c r="M48" s="35">
        <v>0</v>
      </c>
      <c r="N48" s="35">
        <v>19.8</v>
      </c>
      <c r="O48" s="35">
        <v>0.4</v>
      </c>
      <c r="P48" s="35">
        <v>0.4</v>
      </c>
      <c r="Q48" s="35">
        <v>0</v>
      </c>
      <c r="R48" s="35">
        <v>0</v>
      </c>
      <c r="S48" s="35">
        <v>1</v>
      </c>
      <c r="T48" s="35">
        <v>0.6</v>
      </c>
      <c r="U48" s="35">
        <v>12</v>
      </c>
      <c r="V48" s="35">
        <v>240</v>
      </c>
      <c r="W48" s="35">
        <v>14</v>
      </c>
      <c r="X48" s="35">
        <v>8</v>
      </c>
      <c r="Y48" s="35">
        <v>14</v>
      </c>
      <c r="Z48" s="35">
        <v>2.8</v>
      </c>
      <c r="AA48" s="35">
        <v>0</v>
      </c>
      <c r="AB48" s="35">
        <v>0</v>
      </c>
      <c r="AC48" s="35">
        <v>0</v>
      </c>
      <c r="AD48" s="35">
        <v>0.2</v>
      </c>
      <c r="AE48" s="35">
        <v>0.02</v>
      </c>
      <c r="AF48" s="35">
        <v>0.02</v>
      </c>
      <c r="AG48" s="35">
        <v>0.2</v>
      </c>
      <c r="AH48" s="35">
        <v>0.4</v>
      </c>
      <c r="AI48" s="35">
        <v>4</v>
      </c>
      <c r="AJ48" s="35">
        <v>0.4</v>
      </c>
      <c r="AK48" s="35">
        <v>16</v>
      </c>
      <c r="AL48" s="35">
        <v>20</v>
      </c>
      <c r="AM48" s="35">
        <v>28</v>
      </c>
      <c r="AN48" s="35">
        <v>28</v>
      </c>
      <c r="AO48" s="35">
        <v>4</v>
      </c>
      <c r="AP48" s="35">
        <v>16</v>
      </c>
      <c r="AQ48" s="35">
        <v>4</v>
      </c>
      <c r="AR48" s="35">
        <v>14</v>
      </c>
      <c r="AS48" s="35">
        <v>26</v>
      </c>
      <c r="AT48" s="35">
        <v>16</v>
      </c>
      <c r="AU48" s="35">
        <v>116</v>
      </c>
      <c r="AV48" s="35">
        <v>10</v>
      </c>
      <c r="AW48" s="35">
        <v>22</v>
      </c>
      <c r="AX48" s="35">
        <v>64</v>
      </c>
      <c r="AY48" s="35">
        <v>0</v>
      </c>
      <c r="AZ48" s="35">
        <v>20</v>
      </c>
      <c r="BA48" s="35">
        <v>24</v>
      </c>
      <c r="BB48" s="35">
        <v>10</v>
      </c>
      <c r="BC48" s="35">
        <v>8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176.2</v>
      </c>
      <c r="CC48" s="34">
        <v>10.8</v>
      </c>
      <c r="CE48" s="32">
        <v>0</v>
      </c>
      <c r="CG48" s="32">
        <v>4</v>
      </c>
      <c r="CH48" s="32">
        <v>4</v>
      </c>
      <c r="CI48" s="32">
        <v>4</v>
      </c>
      <c r="CJ48" s="32">
        <v>400</v>
      </c>
      <c r="CK48" s="32">
        <v>182</v>
      </c>
      <c r="CL48" s="32">
        <v>291</v>
      </c>
      <c r="CM48" s="32">
        <v>0.6</v>
      </c>
      <c r="CN48" s="32">
        <v>0.6</v>
      </c>
      <c r="CO48" s="32">
        <v>0.6</v>
      </c>
      <c r="CP48" s="32">
        <v>0</v>
      </c>
      <c r="CQ48" s="32">
        <v>0</v>
      </c>
      <c r="CR48" s="32">
        <v>9</v>
      </c>
    </row>
    <row r="49" spans="1:96" s="28" customFormat="1">
      <c r="A49" s="28" t="str">
        <f>"13"</f>
        <v>13</v>
      </c>
      <c r="B49" s="29" t="s">
        <v>109</v>
      </c>
      <c r="C49" s="30" t="str">
        <f>"160"</f>
        <v>160</v>
      </c>
      <c r="D49" s="30">
        <v>0.64</v>
      </c>
      <c r="E49" s="30">
        <v>0</v>
      </c>
      <c r="F49" s="30">
        <v>0.64</v>
      </c>
      <c r="G49" s="30">
        <v>0.64</v>
      </c>
      <c r="H49" s="30">
        <v>18.559999999999999</v>
      </c>
      <c r="I49" s="30">
        <v>77.888000000000005</v>
      </c>
      <c r="J49" s="31">
        <v>0.16</v>
      </c>
      <c r="K49" s="31">
        <v>0</v>
      </c>
      <c r="L49" s="31">
        <v>0</v>
      </c>
      <c r="M49" s="31">
        <v>0</v>
      </c>
      <c r="N49" s="31">
        <v>14.4</v>
      </c>
      <c r="O49" s="31">
        <v>1.28</v>
      </c>
      <c r="P49" s="31">
        <v>2.88</v>
      </c>
      <c r="Q49" s="31">
        <v>0</v>
      </c>
      <c r="R49" s="31">
        <v>0</v>
      </c>
      <c r="S49" s="31">
        <v>1.28</v>
      </c>
      <c r="T49" s="31">
        <v>0.8</v>
      </c>
      <c r="U49" s="31">
        <v>41.6</v>
      </c>
      <c r="V49" s="31">
        <v>444.8</v>
      </c>
      <c r="W49" s="31">
        <v>25.6</v>
      </c>
      <c r="X49" s="31">
        <v>14.4</v>
      </c>
      <c r="Y49" s="31">
        <v>17.600000000000001</v>
      </c>
      <c r="Z49" s="31">
        <v>3.52</v>
      </c>
      <c r="AA49" s="31">
        <v>0</v>
      </c>
      <c r="AB49" s="31">
        <v>48</v>
      </c>
      <c r="AC49" s="31">
        <v>8</v>
      </c>
      <c r="AD49" s="31">
        <v>0.32</v>
      </c>
      <c r="AE49" s="31">
        <v>0.05</v>
      </c>
      <c r="AF49" s="31">
        <v>0.03</v>
      </c>
      <c r="AG49" s="31">
        <v>0.48</v>
      </c>
      <c r="AH49" s="31">
        <v>0.64</v>
      </c>
      <c r="AI49" s="31">
        <v>16</v>
      </c>
      <c r="AJ49" s="31">
        <v>0</v>
      </c>
      <c r="AK49" s="31">
        <v>19.2</v>
      </c>
      <c r="AL49" s="31">
        <v>20.8</v>
      </c>
      <c r="AM49" s="31">
        <v>30.4</v>
      </c>
      <c r="AN49" s="31">
        <v>28.8</v>
      </c>
      <c r="AO49" s="31">
        <v>4.8</v>
      </c>
      <c r="AP49" s="31">
        <v>17.600000000000001</v>
      </c>
      <c r="AQ49" s="31">
        <v>4.8</v>
      </c>
      <c r="AR49" s="31">
        <v>14.4</v>
      </c>
      <c r="AS49" s="31">
        <v>27.2</v>
      </c>
      <c r="AT49" s="31">
        <v>16</v>
      </c>
      <c r="AU49" s="31">
        <v>124.8</v>
      </c>
      <c r="AV49" s="31">
        <v>11.2</v>
      </c>
      <c r="AW49" s="31">
        <v>22.4</v>
      </c>
      <c r="AX49" s="31">
        <v>67.2</v>
      </c>
      <c r="AY49" s="31">
        <v>0</v>
      </c>
      <c r="AZ49" s="31">
        <v>20.8</v>
      </c>
      <c r="BA49" s="31">
        <v>25.6</v>
      </c>
      <c r="BB49" s="31">
        <v>9.6</v>
      </c>
      <c r="BC49" s="31">
        <v>8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138.08000000000001</v>
      </c>
      <c r="CC49" s="30">
        <v>21.12</v>
      </c>
      <c r="CE49" s="28">
        <v>8</v>
      </c>
      <c r="CG49" s="28">
        <v>1.46</v>
      </c>
      <c r="CH49" s="28">
        <v>1.46</v>
      </c>
      <c r="CI49" s="28">
        <v>1.46</v>
      </c>
      <c r="CJ49" s="28">
        <v>109.69</v>
      </c>
      <c r="CK49" s="28">
        <v>109.69</v>
      </c>
      <c r="CL49" s="28">
        <v>109.69</v>
      </c>
      <c r="CM49" s="28">
        <v>34.22</v>
      </c>
      <c r="CN49" s="28">
        <v>34.22</v>
      </c>
      <c r="CO49" s="28">
        <v>34.22</v>
      </c>
      <c r="CP49" s="28">
        <v>0</v>
      </c>
      <c r="CQ49" s="28">
        <v>0</v>
      </c>
      <c r="CR49" s="28">
        <v>17.600000000000001</v>
      </c>
    </row>
    <row r="50" spans="1:96" s="36" customFormat="1" ht="11.4">
      <c r="B50" s="37" t="s">
        <v>116</v>
      </c>
      <c r="C50" s="38"/>
      <c r="D50" s="38">
        <v>1.64</v>
      </c>
      <c r="E50" s="38">
        <v>0</v>
      </c>
      <c r="F50" s="38">
        <v>0.84</v>
      </c>
      <c r="G50" s="38">
        <v>0.64</v>
      </c>
      <c r="H50" s="38">
        <v>39.159999999999997</v>
      </c>
      <c r="I50" s="38">
        <v>164.37</v>
      </c>
      <c r="J50" s="39">
        <v>0.16</v>
      </c>
      <c r="K50" s="39">
        <v>0</v>
      </c>
      <c r="L50" s="39">
        <v>0</v>
      </c>
      <c r="M50" s="39">
        <v>0</v>
      </c>
      <c r="N50" s="39">
        <v>34.200000000000003</v>
      </c>
      <c r="O50" s="39">
        <v>1.68</v>
      </c>
      <c r="P50" s="39">
        <v>3.28</v>
      </c>
      <c r="Q50" s="39">
        <v>0</v>
      </c>
      <c r="R50" s="39">
        <v>0</v>
      </c>
      <c r="S50" s="39">
        <v>2.2799999999999998</v>
      </c>
      <c r="T50" s="39">
        <v>1.4</v>
      </c>
      <c r="U50" s="39">
        <v>53.6</v>
      </c>
      <c r="V50" s="39">
        <v>684.8</v>
      </c>
      <c r="W50" s="39">
        <v>39.6</v>
      </c>
      <c r="X50" s="39">
        <v>22.4</v>
      </c>
      <c r="Y50" s="39">
        <v>31.6</v>
      </c>
      <c r="Z50" s="39">
        <v>6.32</v>
      </c>
      <c r="AA50" s="39">
        <v>0</v>
      </c>
      <c r="AB50" s="39">
        <v>48</v>
      </c>
      <c r="AC50" s="39">
        <v>8</v>
      </c>
      <c r="AD50" s="39">
        <v>0.52</v>
      </c>
      <c r="AE50" s="39">
        <v>7.0000000000000007E-2</v>
      </c>
      <c r="AF50" s="39">
        <v>0.05</v>
      </c>
      <c r="AG50" s="39">
        <v>0.68</v>
      </c>
      <c r="AH50" s="39">
        <v>1.04</v>
      </c>
      <c r="AI50" s="39">
        <v>20</v>
      </c>
      <c r="AJ50" s="39">
        <v>0.4</v>
      </c>
      <c r="AK50" s="39">
        <v>35.200000000000003</v>
      </c>
      <c r="AL50" s="39">
        <v>40.799999999999997</v>
      </c>
      <c r="AM50" s="39">
        <v>58.4</v>
      </c>
      <c r="AN50" s="39">
        <v>56.8</v>
      </c>
      <c r="AO50" s="39">
        <v>8.8000000000000007</v>
      </c>
      <c r="AP50" s="39">
        <v>33.6</v>
      </c>
      <c r="AQ50" s="39">
        <v>8.8000000000000007</v>
      </c>
      <c r="AR50" s="39">
        <v>28.4</v>
      </c>
      <c r="AS50" s="39">
        <v>53.2</v>
      </c>
      <c r="AT50" s="39">
        <v>32</v>
      </c>
      <c r="AU50" s="39">
        <v>240.8</v>
      </c>
      <c r="AV50" s="39">
        <v>21.2</v>
      </c>
      <c r="AW50" s="39">
        <v>44.4</v>
      </c>
      <c r="AX50" s="39">
        <v>131.19999999999999</v>
      </c>
      <c r="AY50" s="39">
        <v>0</v>
      </c>
      <c r="AZ50" s="39">
        <v>40.799999999999997</v>
      </c>
      <c r="BA50" s="39">
        <v>49.6</v>
      </c>
      <c r="BB50" s="39">
        <v>19.600000000000001</v>
      </c>
      <c r="BC50" s="39">
        <v>16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314.27999999999997</v>
      </c>
      <c r="CC50" s="38">
        <f>SUM($CC$47:$CC$49)</f>
        <v>31.92</v>
      </c>
      <c r="CD50" s="36">
        <f>$I$50/$I$51*100</f>
        <v>5.7339505548365493</v>
      </c>
      <c r="CE50" s="36">
        <v>8</v>
      </c>
      <c r="CG50" s="36">
        <v>5.46</v>
      </c>
      <c r="CH50" s="36">
        <v>5.46</v>
      </c>
      <c r="CI50" s="36">
        <v>5.46</v>
      </c>
      <c r="CJ50" s="36">
        <v>509.69</v>
      </c>
      <c r="CK50" s="36">
        <v>291.69</v>
      </c>
      <c r="CL50" s="36">
        <v>400.69</v>
      </c>
      <c r="CM50" s="36">
        <v>34.82</v>
      </c>
      <c r="CN50" s="36">
        <v>34.82</v>
      </c>
      <c r="CO50" s="36">
        <v>34.82</v>
      </c>
      <c r="CP50" s="36">
        <v>0</v>
      </c>
      <c r="CQ50" s="36">
        <v>0</v>
      </c>
    </row>
    <row r="51" spans="1:96" s="36" customFormat="1" ht="11.4" hidden="1">
      <c r="B51" s="37" t="s">
        <v>117</v>
      </c>
      <c r="C51" s="38"/>
      <c r="D51" s="38">
        <v>87.28</v>
      </c>
      <c r="E51" s="38">
        <v>45.84</v>
      </c>
      <c r="F51" s="38">
        <v>112.9</v>
      </c>
      <c r="G51" s="38">
        <v>28.04</v>
      </c>
      <c r="H51" s="38">
        <v>392.04</v>
      </c>
      <c r="I51" s="38">
        <v>2866.61</v>
      </c>
      <c r="J51" s="39">
        <v>52.5</v>
      </c>
      <c r="K51" s="39">
        <v>13.49</v>
      </c>
      <c r="L51" s="39">
        <v>0</v>
      </c>
      <c r="M51" s="39">
        <v>0</v>
      </c>
      <c r="N51" s="39">
        <v>174.97</v>
      </c>
      <c r="O51" s="39">
        <v>180.9</v>
      </c>
      <c r="P51" s="39">
        <v>36.159999999999997</v>
      </c>
      <c r="Q51" s="39">
        <v>0</v>
      </c>
      <c r="R51" s="39">
        <v>0</v>
      </c>
      <c r="S51" s="39">
        <v>7.48</v>
      </c>
      <c r="T51" s="39">
        <v>28.12</v>
      </c>
      <c r="U51" s="39">
        <v>3895.37</v>
      </c>
      <c r="V51" s="39">
        <v>4390.8100000000004</v>
      </c>
      <c r="W51" s="39">
        <v>823.57</v>
      </c>
      <c r="X51" s="39">
        <v>499.77</v>
      </c>
      <c r="Y51" s="39">
        <v>1405.4</v>
      </c>
      <c r="Z51" s="39">
        <v>33.18</v>
      </c>
      <c r="AA51" s="39">
        <v>530.54999999999995</v>
      </c>
      <c r="AB51" s="39">
        <v>3051.34</v>
      </c>
      <c r="AC51" s="39">
        <v>1270.1600000000001</v>
      </c>
      <c r="AD51" s="39">
        <v>13.52</v>
      </c>
      <c r="AE51" s="39">
        <v>1.1399999999999999</v>
      </c>
      <c r="AF51" s="39">
        <v>1.63</v>
      </c>
      <c r="AG51" s="39">
        <v>18.399999999999999</v>
      </c>
      <c r="AH51" s="39">
        <v>41.23</v>
      </c>
      <c r="AI51" s="39">
        <v>114.73</v>
      </c>
      <c r="AJ51" s="39">
        <v>0.8</v>
      </c>
      <c r="AK51" s="39">
        <v>4159.95</v>
      </c>
      <c r="AL51" s="39">
        <v>3965.21</v>
      </c>
      <c r="AM51" s="39">
        <v>6390.08</v>
      </c>
      <c r="AN51" s="39">
        <v>5566.45</v>
      </c>
      <c r="AO51" s="39">
        <v>1963.05</v>
      </c>
      <c r="AP51" s="39">
        <v>3370.65</v>
      </c>
      <c r="AQ51" s="39">
        <v>820.45</v>
      </c>
      <c r="AR51" s="39">
        <v>4032.77</v>
      </c>
      <c r="AS51" s="39">
        <v>2177.61</v>
      </c>
      <c r="AT51" s="39">
        <v>3105.85</v>
      </c>
      <c r="AU51" s="39">
        <v>4018.49</v>
      </c>
      <c r="AV51" s="39">
        <v>1714.54</v>
      </c>
      <c r="AW51" s="39">
        <v>2046.48</v>
      </c>
      <c r="AX51" s="39">
        <v>9492.26</v>
      </c>
      <c r="AY51" s="39">
        <v>11.2</v>
      </c>
      <c r="AZ51" s="39">
        <v>2544.04</v>
      </c>
      <c r="BA51" s="39">
        <v>2408.77</v>
      </c>
      <c r="BB51" s="39">
        <v>3058.34</v>
      </c>
      <c r="BC51" s="39">
        <v>1428.72</v>
      </c>
      <c r="BD51" s="39">
        <v>1.63</v>
      </c>
      <c r="BE51" s="39">
        <v>0.75</v>
      </c>
      <c r="BF51" s="39">
        <v>0.4</v>
      </c>
      <c r="BG51" s="39">
        <v>0.92</v>
      </c>
      <c r="BH51" s="39">
        <v>1.04</v>
      </c>
      <c r="BI51" s="39">
        <v>4.83</v>
      </c>
      <c r="BJ51" s="39">
        <v>0</v>
      </c>
      <c r="BK51" s="39">
        <v>15.42</v>
      </c>
      <c r="BL51" s="39">
        <v>0</v>
      </c>
      <c r="BM51" s="39">
        <v>4.93</v>
      </c>
      <c r="BN51" s="39">
        <v>7.0000000000000007E-2</v>
      </c>
      <c r="BO51" s="39">
        <v>0.12</v>
      </c>
      <c r="BP51" s="39">
        <v>0</v>
      </c>
      <c r="BQ51" s="39">
        <v>0.93</v>
      </c>
      <c r="BR51" s="39">
        <v>1.45</v>
      </c>
      <c r="BS51" s="39">
        <v>16.690000000000001</v>
      </c>
      <c r="BT51" s="39">
        <v>0.02</v>
      </c>
      <c r="BU51" s="39">
        <v>0</v>
      </c>
      <c r="BV51" s="39">
        <v>13.52</v>
      </c>
      <c r="BW51" s="39">
        <v>0.25</v>
      </c>
      <c r="BX51" s="39">
        <v>0</v>
      </c>
      <c r="BY51" s="39">
        <v>0</v>
      </c>
      <c r="BZ51" s="39">
        <v>0</v>
      </c>
      <c r="CA51" s="39">
        <v>0</v>
      </c>
      <c r="CB51" s="39">
        <v>3067.41</v>
      </c>
      <c r="CC51" s="38">
        <v>374</v>
      </c>
      <c r="CE51" s="36">
        <v>1039.1099999999999</v>
      </c>
      <c r="CG51" s="36">
        <v>319.61</v>
      </c>
      <c r="CH51" s="36">
        <v>180.37</v>
      </c>
      <c r="CI51" s="36">
        <v>249.99</v>
      </c>
      <c r="CJ51" s="36">
        <v>18882.740000000002</v>
      </c>
      <c r="CK51" s="36">
        <v>8581.0300000000007</v>
      </c>
      <c r="CL51" s="36">
        <v>13731.89</v>
      </c>
      <c r="CM51" s="36">
        <v>369.58</v>
      </c>
      <c r="CN51" s="36">
        <v>265.44</v>
      </c>
      <c r="CO51" s="36">
        <v>317.56</v>
      </c>
      <c r="CP51" s="36">
        <v>66.05</v>
      </c>
      <c r="CQ51" s="36">
        <v>7.55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13</v>
      </c>
      <c r="E53" s="16"/>
      <c r="F53" s="16">
        <v>37</v>
      </c>
      <c r="G53" s="16"/>
      <c r="H53" s="16">
        <v>51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5:CC55"/>
    <mergeCell ref="G1:CC1"/>
    <mergeCell ref="I8:I9"/>
    <mergeCell ref="A2:I2"/>
    <mergeCell ref="A8:A9"/>
    <mergeCell ref="B8:B9"/>
    <mergeCell ref="A30:CC30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9" sqref="D19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120</v>
      </c>
      <c r="B1" s="42" t="s">
        <v>121</v>
      </c>
      <c r="C1" s="43"/>
      <c r="D1" s="44"/>
      <c r="E1" s="41" t="s">
        <v>122</v>
      </c>
      <c r="F1" s="45"/>
      <c r="I1" s="41" t="s">
        <v>123</v>
      </c>
      <c r="J1" s="46"/>
    </row>
    <row r="2" spans="1:10" ht="7.5" customHeight="1" thickBot="1"/>
    <row r="3" spans="1:10" ht="15" thickBot="1">
      <c r="A3" s="47" t="s">
        <v>124</v>
      </c>
      <c r="B3" s="48" t="s">
        <v>125</v>
      </c>
      <c r="C3" s="48" t="s">
        <v>126</v>
      </c>
      <c r="D3" s="48" t="s">
        <v>127</v>
      </c>
      <c r="E3" s="48" t="s">
        <v>6</v>
      </c>
      <c r="F3" s="48" t="s">
        <v>128</v>
      </c>
      <c r="G3" s="48" t="s">
        <v>129</v>
      </c>
      <c r="H3" s="48" t="s">
        <v>130</v>
      </c>
      <c r="I3" s="48" t="s">
        <v>131</v>
      </c>
      <c r="J3" s="49" t="s">
        <v>132</v>
      </c>
    </row>
    <row r="4" spans="1:10">
      <c r="A4" s="50" t="s">
        <v>133</v>
      </c>
      <c r="B4" s="51" t="s">
        <v>134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135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136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137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138</v>
      </c>
      <c r="B15" s="76" t="s">
        <v>137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139</v>
      </c>
      <c r="B18" s="58" t="s">
        <v>140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141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142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143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144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145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146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107</v>
      </c>
      <c r="B29" s="76" t="s">
        <v>147</v>
      </c>
      <c r="C29" s="84" t="s">
        <v>151</v>
      </c>
      <c r="D29" s="53" t="s">
        <v>108</v>
      </c>
      <c r="E29" s="54">
        <v>200</v>
      </c>
      <c r="F29" s="55">
        <v>10.8</v>
      </c>
      <c r="G29" s="54">
        <v>86.47999999999999</v>
      </c>
      <c r="H29" s="54">
        <v>1</v>
      </c>
      <c r="I29" s="54">
        <v>0.2</v>
      </c>
      <c r="J29" s="56">
        <v>20.6</v>
      </c>
    </row>
    <row r="30" spans="1:10" hidden="1">
      <c r="A30" s="57"/>
      <c r="B30" s="82" t="s">
        <v>144</v>
      </c>
      <c r="C30" s="85" t="s">
        <v>152</v>
      </c>
      <c r="D30" s="65" t="s">
        <v>109</v>
      </c>
      <c r="E30" s="66">
        <v>160</v>
      </c>
      <c r="F30" s="67">
        <v>21.12</v>
      </c>
      <c r="G30" s="66">
        <v>77.888000000000005</v>
      </c>
      <c r="H30" s="66">
        <v>0.64</v>
      </c>
      <c r="I30" s="66">
        <v>0.64</v>
      </c>
      <c r="J30" s="68">
        <v>18.559999999999999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148</v>
      </c>
      <c r="B33" s="51" t="s">
        <v>134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143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144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136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149</v>
      </c>
      <c r="B39" s="76" t="s">
        <v>150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147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144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137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44942.344675925924</v>
      </c>
      <c r="C1">
        <f>YEAR(Дата_Сост)</f>
        <v>2023</v>
      </c>
      <c r="D1">
        <f>MONTH(Дата_Сост)</f>
        <v>1</v>
      </c>
      <c r="E1">
        <f>DAY(Дата_Сост)</f>
        <v>16</v>
      </c>
    </row>
    <row r="2" spans="1:5">
      <c r="A2" t="s">
        <v>82</v>
      </c>
      <c r="B2" s="2">
        <v>44935.389432870368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27</v>
      </c>
    </row>
    <row r="6" spans="1:5">
      <c r="B6" s="40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16.01.2023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2023-01-09T04:23:07Z</dcterms:modified>
</cp:coreProperties>
</file>