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01.02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'01.02.2023'!$A$3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2" i="1"/>
  <c r="CD47"/>
  <c r="CD38"/>
  <c r="CD30"/>
  <c r="CD25"/>
  <c r="CD16"/>
  <c r="CC52"/>
  <c r="A51"/>
  <c r="C51"/>
  <c r="A50"/>
  <c r="C50"/>
  <c r="A49"/>
  <c r="C49"/>
  <c r="CC47"/>
  <c r="A46"/>
  <c r="C46"/>
  <c r="A45"/>
  <c r="C45"/>
  <c r="A44"/>
  <c r="C44"/>
  <c r="A43"/>
  <c r="C43"/>
  <c r="A42"/>
  <c r="C42"/>
  <c r="A41"/>
  <c r="C41"/>
  <c r="A40"/>
  <c r="C40"/>
  <c r="CC38"/>
  <c r="A37"/>
  <c r="C37"/>
  <c r="A36"/>
  <c r="C36"/>
  <c r="A35"/>
  <c r="C35"/>
  <c r="A34"/>
  <c r="C34"/>
  <c r="A33"/>
  <c r="C33"/>
  <c r="CC30"/>
  <c r="A29"/>
  <c r="C29"/>
  <c r="A28"/>
  <c r="C28"/>
  <c r="A27"/>
  <c r="C27"/>
  <c r="C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A2" i="1" s="1"/>
  <c r="D1" i="2"/>
  <c r="C1"/>
</calcChain>
</file>

<file path=xl/sharedStrings.xml><?xml version="1.0" encoding="utf-8"?>
<sst xmlns="http://schemas.openxmlformats.org/spreadsheetml/2006/main" count="189" uniqueCount="158">
  <si>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</si>
  <si>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</si>
  <si>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</si>
  <si>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</si>
  <si>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</si>
  <si>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</si>
  <si>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</si>
  <si>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</si>
  <si>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</si>
  <si>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</si>
  <si>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</si>
  <si>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</si>
  <si>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</si>
  <si>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</si>
  <si>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</si>
  <si>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</si>
  <si>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</si>
  <si>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</si>
  <si>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</si>
  <si>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</si>
  <si>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</si>
  <si>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</si>
  <si>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</si>
  <si>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</si>
  <si>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</si>
  <si>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</si>
  <si>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</si>
  <si>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</si>
  <si>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</si>
  <si>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</si>
  <si>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</si>
  <si>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</si>
  <si>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</si>
  <si>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</si>
  <si>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</si>
  <si>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</si>
  <si>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</si>
  <si>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</si>
  <si>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</si>
  <si>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</si>
  <si>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</si>
  <si>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</si>
  <si>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</si>
  <si>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</si>
  <si>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</si>
  <si>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</si>
  <si>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</si>
  <si>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</si>
  <si>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</si>
  <si>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</si>
  <si>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</si>
  <si>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</si>
  <si>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</si>
  <si>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</si>
  <si>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</si>
  <si>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</si>
  <si>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</si>
  <si>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</si>
  <si>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</si>
  <si>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</si>
  <si>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</si>
  <si>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</si>
  <si>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</si>
  <si>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</si>
  <si>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</si>
  <si>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</si>
  <si>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</si>
  <si>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</si>
  <si>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</si>
  <si>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</si>
  <si>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</si>
  <si>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</si>
  <si>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</si>
  <si>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</si>
  <si>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</si>
  <si>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</si>
  <si>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</si>
  <si>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</si>
  <si>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</si>
  <si>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</si>
  <si>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</si>
  <si>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</si>
  <si>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</si>
  <si>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</si>
  <si>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</si>
  <si>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</si>
  <si>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</si>
  <si>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</si>
  <si>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</si>
  <si>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</si>
  <si>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</si>
  <si>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</si>
  <si>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</si>
  <si>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Каша пшеничная молочная с маслом сливочным</t>
  </si>
  <si>
    <t>Сыр (порциями)</t>
  </si>
  <si>
    <t>Масло сливочное</t>
  </si>
  <si>
    <t>Батон</t>
  </si>
  <si>
    <t>Чай (вариант 1)</t>
  </si>
  <si>
    <t>Итого за 'Завтрак с 7 до 11 лет'</t>
  </si>
  <si>
    <t>Обед  с 7 до 11 лет</t>
  </si>
  <si>
    <t>Салат из белокочанной капусты с морковью и растительным маслом</t>
  </si>
  <si>
    <t>Суп картофельный с бобовыми</t>
  </si>
  <si>
    <t>Рагу из овощей</t>
  </si>
  <si>
    <t>Биточки (котлеты) из мяса кур</t>
  </si>
  <si>
    <t>Хлеб пшеничный</t>
  </si>
  <si>
    <t>Хлеб ржаной</t>
  </si>
  <si>
    <t>Напиток из шиповника (вариант 4)</t>
  </si>
  <si>
    <t>Итого за 'Обед  с 7 до 11 лет'</t>
  </si>
  <si>
    <t>Полдник</t>
  </si>
  <si>
    <t>Кисломолочный напиток "Снежок"</t>
  </si>
  <si>
    <t>Печенье</t>
  </si>
  <si>
    <t>Яблоко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</si>
  <si>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</si>
  <si>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</si>
  <si>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</si>
  <si>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</si>
  <si>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</si>
  <si>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</si>
  <si>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</si>
  <si>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</si>
  <si>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</si>
  <si>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01.02.2023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</si>
  <si>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</si>
  <si>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</si>
  <si>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</si>
  <si>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</si>
  <si>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</si>
  <si>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</si>
  <si>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</si>
  <si>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</si>
  <si>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</si>
  <si>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</si>
  <si>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</si>
  <si>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</si>
  <si>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</si>
  <si>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</si>
  <si>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</si>
  <si>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</si>
  <si>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</si>
  <si>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</si>
  <si>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</si>
  <si>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</si>
  <si>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</si>
  <si>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</si>
  <si>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</si>
  <si>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</si>
  <si>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</si>
  <si>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</si>
  <si>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</si>
  <si>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</si>
  <si>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</si>
  <si>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</si>
  <si>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</si>
  <si>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14</t>
  </si>
  <si>
    <t>16</t>
  </si>
  <si>
    <t>13</t>
  </si>
  <si>
    <t>итого сумма с 7 до 11 лет   174,00</t>
  </si>
  <si>
    <t>Итого сумма с 12 и старше   200,00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</si>
</sst>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8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8" fillId="2" borderId="9" xfId="1" quotePrefix="1" applyFill="1" applyBorder="1" applyProtection="1">
      <protection locked="0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topLeftCell="A18" workbookViewId="0">
      <selection activeCell="B62" sqref="B62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5" t="s">
        <v>87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</row>
    <row r="2" spans="1:96" s="1" customFormat="1" ht="20.25" customHeight="1">
      <c r="A2" s="78" t="str">
        <f>"МЕНЮ НА " &amp; Dop!E1 &amp; "." &amp;Dop!D1 &amp; "." &amp; Dop!C1 &amp; "г."</f>
        <v>МЕНЮ НА 1.2.2023г.</v>
      </c>
      <c r="B2" s="78"/>
      <c r="C2" s="78"/>
      <c r="D2" s="78"/>
      <c r="E2" s="78"/>
      <c r="F2" s="78"/>
      <c r="G2" s="78"/>
      <c r="H2" s="78"/>
      <c r="I2" s="78"/>
    </row>
    <row r="3" spans="1:96" s="6" customFormat="1">
      <c r="A3" s="4"/>
      <c r="B3" s="4" t="str">
        <f>"1 февраля 2023 г."</f>
        <v>1 февраля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79" t="s">
        <v>75</v>
      </c>
      <c r="B8" s="81" t="s">
        <v>0</v>
      </c>
      <c r="C8" s="81" t="s">
        <v>6</v>
      </c>
      <c r="D8" s="81" t="s">
        <v>2</v>
      </c>
      <c r="E8" s="81"/>
      <c r="F8" s="81" t="s">
        <v>8</v>
      </c>
      <c r="G8" s="81"/>
      <c r="H8" s="81" t="s">
        <v>7</v>
      </c>
      <c r="I8" s="76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2" t="s">
        <v>74</v>
      </c>
      <c r="X8" s="82"/>
      <c r="Y8" s="82"/>
      <c r="Z8" s="82"/>
      <c r="AA8" s="82" t="s">
        <v>76</v>
      </c>
      <c r="AB8" s="82"/>
      <c r="AC8" s="82"/>
      <c r="AD8" s="82"/>
      <c r="AE8" s="82"/>
      <c r="AF8" s="82"/>
      <c r="AG8" s="82"/>
      <c r="AH8" s="82"/>
      <c r="AI8" s="83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6" t="s">
        <v>89</v>
      </c>
      <c r="CR8" s="76" t="s">
        <v>88</v>
      </c>
    </row>
    <row r="9" spans="1:96" ht="21.6" customHeight="1">
      <c r="A9" s="80"/>
      <c r="B9" s="81"/>
      <c r="C9" s="81"/>
      <c r="D9" s="10" t="s">
        <v>1</v>
      </c>
      <c r="E9" s="10" t="s">
        <v>3</v>
      </c>
      <c r="F9" s="10" t="s">
        <v>1</v>
      </c>
      <c r="G9" s="10" t="s">
        <v>4</v>
      </c>
      <c r="H9" s="81"/>
      <c r="I9" s="7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7"/>
      <c r="CR9" s="77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 ht="24">
      <c r="A11" s="23" t="str">
        <f>"16/4"</f>
        <v>16/4</v>
      </c>
      <c r="B11" s="24" t="s">
        <v>93</v>
      </c>
      <c r="C11" s="25" t="str">
        <f>"210"</f>
        <v>210</v>
      </c>
      <c r="D11" s="25">
        <v>6.86</v>
      </c>
      <c r="E11" s="25">
        <v>2.4700000000000002</v>
      </c>
      <c r="F11" s="25">
        <v>6.26</v>
      </c>
      <c r="G11" s="25">
        <v>1.39</v>
      </c>
      <c r="H11" s="25">
        <v>34.17</v>
      </c>
      <c r="I11" s="25">
        <v>218.86686359999996</v>
      </c>
      <c r="J11" s="26">
        <v>3.78</v>
      </c>
      <c r="K11" s="26">
        <v>0.09</v>
      </c>
      <c r="L11" s="26">
        <v>0</v>
      </c>
      <c r="M11" s="26">
        <v>0</v>
      </c>
      <c r="N11" s="26">
        <v>8.11</v>
      </c>
      <c r="O11" s="26">
        <v>24.69</v>
      </c>
      <c r="P11" s="26">
        <v>1.38</v>
      </c>
      <c r="Q11" s="26">
        <v>0</v>
      </c>
      <c r="R11" s="26">
        <v>0</v>
      </c>
      <c r="S11" s="26">
        <v>0.08</v>
      </c>
      <c r="T11" s="26">
        <v>1.95</v>
      </c>
      <c r="U11" s="26">
        <v>372.04</v>
      </c>
      <c r="V11" s="26">
        <v>187.2</v>
      </c>
      <c r="W11" s="26">
        <v>102.4</v>
      </c>
      <c r="X11" s="26">
        <v>40.72</v>
      </c>
      <c r="Y11" s="26">
        <v>152.55000000000001</v>
      </c>
      <c r="Z11" s="26">
        <v>1.1000000000000001</v>
      </c>
      <c r="AA11" s="26">
        <v>20.16</v>
      </c>
      <c r="AB11" s="26">
        <v>23.52</v>
      </c>
      <c r="AC11" s="26">
        <v>38.64</v>
      </c>
      <c r="AD11" s="26">
        <v>0.17</v>
      </c>
      <c r="AE11" s="26">
        <v>0.15</v>
      </c>
      <c r="AF11" s="26">
        <v>0.12</v>
      </c>
      <c r="AG11" s="26">
        <v>0.61</v>
      </c>
      <c r="AH11" s="26">
        <v>2.61</v>
      </c>
      <c r="AI11" s="26">
        <v>0.44</v>
      </c>
      <c r="AJ11" s="26">
        <v>0</v>
      </c>
      <c r="AK11" s="26">
        <v>315.92</v>
      </c>
      <c r="AL11" s="26">
        <v>298.51</v>
      </c>
      <c r="AM11" s="26">
        <v>826.55</v>
      </c>
      <c r="AN11" s="26">
        <v>290.77</v>
      </c>
      <c r="AO11" s="26">
        <v>175.96</v>
      </c>
      <c r="AP11" s="26">
        <v>262.42</v>
      </c>
      <c r="AQ11" s="26">
        <v>106.71</v>
      </c>
      <c r="AR11" s="26">
        <v>345.92</v>
      </c>
      <c r="AS11" s="26">
        <v>425.83</v>
      </c>
      <c r="AT11" s="26">
        <v>168.82</v>
      </c>
      <c r="AU11" s="26">
        <v>258.87</v>
      </c>
      <c r="AV11" s="26">
        <v>104.03</v>
      </c>
      <c r="AW11" s="26">
        <v>119.39</v>
      </c>
      <c r="AX11" s="26">
        <v>882.06</v>
      </c>
      <c r="AY11" s="26">
        <v>0</v>
      </c>
      <c r="AZ11" s="26">
        <v>321.68</v>
      </c>
      <c r="BA11" s="26">
        <v>278.49</v>
      </c>
      <c r="BB11" s="26">
        <v>308.81</v>
      </c>
      <c r="BC11" s="26">
        <v>91.99</v>
      </c>
      <c r="BD11" s="26">
        <v>0.1</v>
      </c>
      <c r="BE11" s="26">
        <v>0.05</v>
      </c>
      <c r="BF11" s="26">
        <v>0.02</v>
      </c>
      <c r="BG11" s="26">
        <v>0.06</v>
      </c>
      <c r="BH11" s="26">
        <v>0.06</v>
      </c>
      <c r="BI11" s="26">
        <v>0.3</v>
      </c>
      <c r="BJ11" s="26">
        <v>0</v>
      </c>
      <c r="BK11" s="26">
        <v>0.9</v>
      </c>
      <c r="BL11" s="26">
        <v>0</v>
      </c>
      <c r="BM11" s="26">
        <v>0.27</v>
      </c>
      <c r="BN11" s="26">
        <v>0.01</v>
      </c>
      <c r="BO11" s="26">
        <v>0</v>
      </c>
      <c r="BP11" s="26">
        <v>0</v>
      </c>
      <c r="BQ11" s="26">
        <v>0.06</v>
      </c>
      <c r="BR11" s="26">
        <v>0.09</v>
      </c>
      <c r="BS11" s="26">
        <v>0.86</v>
      </c>
      <c r="BT11" s="26">
        <v>0</v>
      </c>
      <c r="BU11" s="26">
        <v>0</v>
      </c>
      <c r="BV11" s="26">
        <v>0.81</v>
      </c>
      <c r="BW11" s="26">
        <v>0.01</v>
      </c>
      <c r="BX11" s="26">
        <v>0</v>
      </c>
      <c r="BY11" s="26">
        <v>0</v>
      </c>
      <c r="BZ11" s="26">
        <v>0</v>
      </c>
      <c r="CA11" s="26">
        <v>0</v>
      </c>
      <c r="CB11" s="26">
        <v>173.59</v>
      </c>
      <c r="CC11" s="25">
        <v>16.239999999999998</v>
      </c>
      <c r="CE11" s="23">
        <v>24.08</v>
      </c>
      <c r="CG11" s="23">
        <v>43</v>
      </c>
      <c r="CH11" s="23">
        <v>21.28</v>
      </c>
      <c r="CI11" s="23">
        <v>32.14</v>
      </c>
      <c r="CJ11" s="23">
        <v>2124.66</v>
      </c>
      <c r="CK11" s="23">
        <v>974.1</v>
      </c>
      <c r="CL11" s="23">
        <v>1549.38</v>
      </c>
      <c r="CM11" s="23">
        <v>36.56</v>
      </c>
      <c r="CN11" s="23">
        <v>18.86</v>
      </c>
      <c r="CO11" s="23">
        <v>27.71</v>
      </c>
      <c r="CP11" s="23">
        <v>4.2</v>
      </c>
      <c r="CQ11" s="23">
        <v>0.84</v>
      </c>
      <c r="CR11" s="23">
        <v>9.84</v>
      </c>
    </row>
    <row r="12" spans="1:96" s="23" customFormat="1">
      <c r="A12" s="23" t="str">
        <f>"4/13"</f>
        <v>4/13</v>
      </c>
      <c r="B12" s="24" t="s">
        <v>94</v>
      </c>
      <c r="C12" s="25" t="str">
        <f>"20"</f>
        <v>20</v>
      </c>
      <c r="D12" s="25">
        <v>4.6399999999999997</v>
      </c>
      <c r="E12" s="25">
        <v>4.6399999999999997</v>
      </c>
      <c r="F12" s="25">
        <v>5.9</v>
      </c>
      <c r="G12" s="25">
        <v>0</v>
      </c>
      <c r="H12" s="25">
        <v>0</v>
      </c>
      <c r="I12" s="25">
        <v>72.86</v>
      </c>
      <c r="J12" s="26">
        <v>3.18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0.4</v>
      </c>
      <c r="T12" s="26">
        <v>0.86</v>
      </c>
      <c r="U12" s="26">
        <v>162</v>
      </c>
      <c r="V12" s="26">
        <v>17.600000000000001</v>
      </c>
      <c r="W12" s="26">
        <v>176</v>
      </c>
      <c r="X12" s="26">
        <v>7</v>
      </c>
      <c r="Y12" s="26">
        <v>100</v>
      </c>
      <c r="Z12" s="26">
        <v>0.2</v>
      </c>
      <c r="AA12" s="26">
        <v>52</v>
      </c>
      <c r="AB12" s="26">
        <v>34</v>
      </c>
      <c r="AC12" s="26">
        <v>57.6</v>
      </c>
      <c r="AD12" s="26">
        <v>0.1</v>
      </c>
      <c r="AE12" s="26">
        <v>0.01</v>
      </c>
      <c r="AF12" s="26">
        <v>0.06</v>
      </c>
      <c r="AG12" s="26">
        <v>0.04</v>
      </c>
      <c r="AH12" s="26">
        <v>1.22</v>
      </c>
      <c r="AI12" s="26">
        <v>0.14000000000000001</v>
      </c>
      <c r="AJ12" s="26">
        <v>0</v>
      </c>
      <c r="AK12" s="26">
        <v>338</v>
      </c>
      <c r="AL12" s="26">
        <v>194</v>
      </c>
      <c r="AM12" s="26">
        <v>386</v>
      </c>
      <c r="AN12" s="26">
        <v>306</v>
      </c>
      <c r="AO12" s="26">
        <v>108</v>
      </c>
      <c r="AP12" s="26">
        <v>184</v>
      </c>
      <c r="AQ12" s="26">
        <v>132</v>
      </c>
      <c r="AR12" s="26">
        <v>244</v>
      </c>
      <c r="AS12" s="26">
        <v>120</v>
      </c>
      <c r="AT12" s="26">
        <v>142</v>
      </c>
      <c r="AU12" s="26">
        <v>270</v>
      </c>
      <c r="AV12" s="26">
        <v>298</v>
      </c>
      <c r="AW12" s="26">
        <v>76</v>
      </c>
      <c r="AX12" s="26">
        <v>920</v>
      </c>
      <c r="AY12" s="26">
        <v>0</v>
      </c>
      <c r="AZ12" s="26">
        <v>464</v>
      </c>
      <c r="BA12" s="26">
        <v>240</v>
      </c>
      <c r="BB12" s="26">
        <v>270</v>
      </c>
      <c r="BC12" s="26">
        <v>42</v>
      </c>
      <c r="BD12" s="26">
        <v>0</v>
      </c>
      <c r="BE12" s="26">
        <v>0.02</v>
      </c>
      <c r="BF12" s="26">
        <v>0.08</v>
      </c>
      <c r="BG12" s="26">
        <v>0.25</v>
      </c>
      <c r="BH12" s="26">
        <v>0.23</v>
      </c>
      <c r="BI12" s="26">
        <v>0.48</v>
      </c>
      <c r="BJ12" s="26">
        <v>0.06</v>
      </c>
      <c r="BK12" s="26">
        <v>1.24</v>
      </c>
      <c r="BL12" s="26">
        <v>0.04</v>
      </c>
      <c r="BM12" s="26">
        <v>0.68</v>
      </c>
      <c r="BN12" s="26">
        <v>0.04</v>
      </c>
      <c r="BO12" s="26">
        <v>0</v>
      </c>
      <c r="BP12" s="26">
        <v>0</v>
      </c>
      <c r="BQ12" s="26">
        <v>0.08</v>
      </c>
      <c r="BR12" s="26">
        <v>0.1</v>
      </c>
      <c r="BS12" s="26">
        <v>1.35</v>
      </c>
      <c r="BT12" s="26">
        <v>0</v>
      </c>
      <c r="BU12" s="26">
        <v>0</v>
      </c>
      <c r="BV12" s="26">
        <v>0.14000000000000001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8.1999999999999993</v>
      </c>
      <c r="CC12" s="25">
        <v>17.04</v>
      </c>
      <c r="CE12" s="23">
        <v>57.67</v>
      </c>
      <c r="CG12" s="23">
        <v>0</v>
      </c>
      <c r="CH12" s="23">
        <v>0</v>
      </c>
      <c r="CI12" s="23">
        <v>0</v>
      </c>
      <c r="CJ12" s="23">
        <v>500</v>
      </c>
      <c r="CK12" s="23">
        <v>370</v>
      </c>
      <c r="CL12" s="23">
        <v>435</v>
      </c>
      <c r="CM12" s="23">
        <v>1.53</v>
      </c>
      <c r="CN12" s="23">
        <v>0.97</v>
      </c>
      <c r="CO12" s="23">
        <v>1.25</v>
      </c>
      <c r="CP12" s="23">
        <v>0</v>
      </c>
      <c r="CQ12" s="23">
        <v>0</v>
      </c>
      <c r="CR12" s="23">
        <v>10.33</v>
      </c>
    </row>
    <row r="13" spans="1:96" s="23" customFormat="1">
      <c r="A13" s="23" t="str">
        <f>"-"</f>
        <v>-</v>
      </c>
      <c r="B13" s="24" t="s">
        <v>95</v>
      </c>
      <c r="C13" s="25" t="str">
        <f>"20"</f>
        <v>20</v>
      </c>
      <c r="D13" s="25">
        <v>0.16</v>
      </c>
      <c r="E13" s="25">
        <v>0.16</v>
      </c>
      <c r="F13" s="25">
        <v>14.5</v>
      </c>
      <c r="G13" s="25">
        <v>0</v>
      </c>
      <c r="H13" s="25">
        <v>0.26</v>
      </c>
      <c r="I13" s="25">
        <v>132.12799999999999</v>
      </c>
      <c r="J13" s="26">
        <v>9.42</v>
      </c>
      <c r="K13" s="26">
        <v>0.44</v>
      </c>
      <c r="L13" s="26">
        <v>0</v>
      </c>
      <c r="M13" s="26">
        <v>0</v>
      </c>
      <c r="N13" s="26">
        <v>0.26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0.28000000000000003</v>
      </c>
      <c r="U13" s="26">
        <v>3</v>
      </c>
      <c r="V13" s="26">
        <v>6</v>
      </c>
      <c r="W13" s="26">
        <v>4.8</v>
      </c>
      <c r="X13" s="26">
        <v>0</v>
      </c>
      <c r="Y13" s="26">
        <v>6</v>
      </c>
      <c r="Z13" s="26">
        <v>0.04</v>
      </c>
      <c r="AA13" s="26">
        <v>80</v>
      </c>
      <c r="AB13" s="26">
        <v>60</v>
      </c>
      <c r="AC13" s="26">
        <v>90</v>
      </c>
      <c r="AD13" s="26">
        <v>0.2</v>
      </c>
      <c r="AE13" s="26">
        <v>0</v>
      </c>
      <c r="AF13" s="26">
        <v>0.02</v>
      </c>
      <c r="AG13" s="26">
        <v>0.02</v>
      </c>
      <c r="AH13" s="26">
        <v>0.04</v>
      </c>
      <c r="AI13" s="26">
        <v>0</v>
      </c>
      <c r="AJ13" s="26">
        <v>0</v>
      </c>
      <c r="AK13" s="26">
        <v>8.4</v>
      </c>
      <c r="AL13" s="26">
        <v>8.1999999999999993</v>
      </c>
      <c r="AM13" s="26">
        <v>15.2</v>
      </c>
      <c r="AN13" s="26">
        <v>9</v>
      </c>
      <c r="AO13" s="26">
        <v>3.4</v>
      </c>
      <c r="AP13" s="26">
        <v>9.4</v>
      </c>
      <c r="AQ13" s="26">
        <v>8.6</v>
      </c>
      <c r="AR13" s="26">
        <v>8.4</v>
      </c>
      <c r="AS13" s="26">
        <v>7.2</v>
      </c>
      <c r="AT13" s="26">
        <v>5.2</v>
      </c>
      <c r="AU13" s="26">
        <v>11.4</v>
      </c>
      <c r="AV13" s="26">
        <v>7</v>
      </c>
      <c r="AW13" s="26">
        <v>4.8</v>
      </c>
      <c r="AX13" s="26">
        <v>28.4</v>
      </c>
      <c r="AY13" s="26">
        <v>0</v>
      </c>
      <c r="AZ13" s="26">
        <v>9.6</v>
      </c>
      <c r="BA13" s="26">
        <v>10.8</v>
      </c>
      <c r="BB13" s="26">
        <v>8.4</v>
      </c>
      <c r="BC13" s="26">
        <v>2</v>
      </c>
      <c r="BD13" s="26">
        <v>0.54</v>
      </c>
      <c r="BE13" s="26">
        <v>0.25</v>
      </c>
      <c r="BF13" s="26">
        <v>0.13</v>
      </c>
      <c r="BG13" s="26">
        <v>0.3</v>
      </c>
      <c r="BH13" s="26">
        <v>0.34</v>
      </c>
      <c r="BI13" s="26">
        <v>1.59</v>
      </c>
      <c r="BJ13" s="26">
        <v>0</v>
      </c>
      <c r="BK13" s="26">
        <v>4.42</v>
      </c>
      <c r="BL13" s="26">
        <v>0</v>
      </c>
      <c r="BM13" s="26">
        <v>1.36</v>
      </c>
      <c r="BN13" s="26">
        <v>0</v>
      </c>
      <c r="BO13" s="26">
        <v>0</v>
      </c>
      <c r="BP13" s="26">
        <v>0</v>
      </c>
      <c r="BQ13" s="26">
        <v>0.31</v>
      </c>
      <c r="BR13" s="26">
        <v>0.46</v>
      </c>
      <c r="BS13" s="26">
        <v>3.6</v>
      </c>
      <c r="BT13" s="26">
        <v>0</v>
      </c>
      <c r="BU13" s="26">
        <v>0</v>
      </c>
      <c r="BV13" s="26">
        <v>0.18</v>
      </c>
      <c r="BW13" s="26">
        <v>0.01</v>
      </c>
      <c r="BX13" s="26">
        <v>0</v>
      </c>
      <c r="BY13" s="26">
        <v>0</v>
      </c>
      <c r="BZ13" s="26">
        <v>0</v>
      </c>
      <c r="CA13" s="26">
        <v>0</v>
      </c>
      <c r="CB13" s="26">
        <v>5</v>
      </c>
      <c r="CC13" s="25">
        <v>21.45</v>
      </c>
      <c r="CE13" s="23">
        <v>90</v>
      </c>
      <c r="CG13" s="23">
        <v>0.4</v>
      </c>
      <c r="CH13" s="23">
        <v>0.1</v>
      </c>
      <c r="CI13" s="23">
        <v>0.25</v>
      </c>
      <c r="CJ13" s="23">
        <v>20</v>
      </c>
      <c r="CK13" s="23">
        <v>8.1999999999999993</v>
      </c>
      <c r="CL13" s="23">
        <v>14.1</v>
      </c>
      <c r="CM13" s="23">
        <v>1.71</v>
      </c>
      <c r="CN13" s="23">
        <v>0.87</v>
      </c>
      <c r="CO13" s="23">
        <v>1.29</v>
      </c>
      <c r="CP13" s="23">
        <v>0</v>
      </c>
      <c r="CQ13" s="23">
        <v>0</v>
      </c>
      <c r="CR13" s="23">
        <v>13</v>
      </c>
    </row>
    <row r="14" spans="1:96" s="23" customFormat="1">
      <c r="A14" s="23" t="str">
        <f>"1"</f>
        <v>1</v>
      </c>
      <c r="B14" s="24" t="s">
        <v>96</v>
      </c>
      <c r="C14" s="25" t="str">
        <f>"50"</f>
        <v>50</v>
      </c>
      <c r="D14" s="25">
        <v>3.85</v>
      </c>
      <c r="E14" s="25">
        <v>0</v>
      </c>
      <c r="F14" s="25">
        <v>1.5</v>
      </c>
      <c r="G14" s="25">
        <v>1.5</v>
      </c>
      <c r="H14" s="25">
        <v>26.65</v>
      </c>
      <c r="I14" s="25">
        <v>134.75999999999996</v>
      </c>
      <c r="J14" s="26">
        <v>0.25</v>
      </c>
      <c r="K14" s="26">
        <v>0</v>
      </c>
      <c r="L14" s="26">
        <v>0</v>
      </c>
      <c r="M14" s="26">
        <v>0</v>
      </c>
      <c r="N14" s="26">
        <v>1.65</v>
      </c>
      <c r="O14" s="26">
        <v>23.4</v>
      </c>
      <c r="P14" s="26">
        <v>1.6</v>
      </c>
      <c r="Q14" s="26">
        <v>0</v>
      </c>
      <c r="R14" s="26">
        <v>0</v>
      </c>
      <c r="S14" s="26">
        <v>0.15</v>
      </c>
      <c r="T14" s="26">
        <v>0.8</v>
      </c>
      <c r="U14" s="26">
        <v>214.5</v>
      </c>
      <c r="V14" s="26">
        <v>65.5</v>
      </c>
      <c r="W14" s="26">
        <v>11</v>
      </c>
      <c r="X14" s="26">
        <v>16.5</v>
      </c>
      <c r="Y14" s="26">
        <v>42.5</v>
      </c>
      <c r="Z14" s="26">
        <v>1</v>
      </c>
      <c r="AA14" s="26">
        <v>0</v>
      </c>
      <c r="AB14" s="26">
        <v>0</v>
      </c>
      <c r="AC14" s="26">
        <v>0</v>
      </c>
      <c r="AD14" s="26">
        <v>0.85</v>
      </c>
      <c r="AE14" s="26">
        <v>0.08</v>
      </c>
      <c r="AF14" s="26">
        <v>0.03</v>
      </c>
      <c r="AG14" s="26">
        <v>0.8</v>
      </c>
      <c r="AH14" s="26">
        <v>1.5</v>
      </c>
      <c r="AI14" s="26">
        <v>0</v>
      </c>
      <c r="AJ14" s="26">
        <v>0</v>
      </c>
      <c r="AK14" s="26">
        <v>186</v>
      </c>
      <c r="AL14" s="26">
        <v>193</v>
      </c>
      <c r="AM14" s="26">
        <v>295.5</v>
      </c>
      <c r="AN14" s="26">
        <v>99.5</v>
      </c>
      <c r="AO14" s="26">
        <v>58.5</v>
      </c>
      <c r="AP14" s="26">
        <v>117</v>
      </c>
      <c r="AQ14" s="26">
        <v>44</v>
      </c>
      <c r="AR14" s="26">
        <v>210</v>
      </c>
      <c r="AS14" s="26">
        <v>130.5</v>
      </c>
      <c r="AT14" s="26">
        <v>181.5</v>
      </c>
      <c r="AU14" s="26">
        <v>150.5</v>
      </c>
      <c r="AV14" s="26">
        <v>80.5</v>
      </c>
      <c r="AW14" s="26">
        <v>140</v>
      </c>
      <c r="AX14" s="26">
        <v>1162.5</v>
      </c>
      <c r="AY14" s="26">
        <v>0</v>
      </c>
      <c r="AZ14" s="26">
        <v>378.5</v>
      </c>
      <c r="BA14" s="26">
        <v>165.5</v>
      </c>
      <c r="BB14" s="26">
        <v>111</v>
      </c>
      <c r="BC14" s="26">
        <v>86.5</v>
      </c>
      <c r="BD14" s="26">
        <v>0</v>
      </c>
      <c r="BE14" s="26">
        <v>0</v>
      </c>
      <c r="BF14" s="26">
        <v>0</v>
      </c>
      <c r="BG14" s="26">
        <v>0</v>
      </c>
      <c r="BH14" s="26">
        <v>0.01</v>
      </c>
      <c r="BI14" s="26">
        <v>0.01</v>
      </c>
      <c r="BJ14" s="26">
        <v>0</v>
      </c>
      <c r="BK14" s="26">
        <v>0.17</v>
      </c>
      <c r="BL14" s="26">
        <v>0</v>
      </c>
      <c r="BM14" s="26">
        <v>0.08</v>
      </c>
      <c r="BN14" s="26">
        <v>0.01</v>
      </c>
      <c r="BO14" s="26">
        <v>0</v>
      </c>
      <c r="BP14" s="26">
        <v>0</v>
      </c>
      <c r="BQ14" s="26">
        <v>0</v>
      </c>
      <c r="BR14" s="26">
        <v>0.01</v>
      </c>
      <c r="BS14" s="26">
        <v>0.59</v>
      </c>
      <c r="BT14" s="26">
        <v>0</v>
      </c>
      <c r="BU14" s="26">
        <v>0</v>
      </c>
      <c r="BV14" s="26">
        <v>0.44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17.05</v>
      </c>
      <c r="CC14" s="25">
        <v>5.3</v>
      </c>
      <c r="CE14" s="23">
        <v>0</v>
      </c>
      <c r="CG14" s="23">
        <v>0</v>
      </c>
      <c r="CH14" s="23">
        <v>0</v>
      </c>
      <c r="CI14" s="23">
        <v>0</v>
      </c>
      <c r="CJ14" s="23">
        <v>240.41</v>
      </c>
      <c r="CK14" s="23">
        <v>92.62</v>
      </c>
      <c r="CL14" s="23">
        <v>166.52</v>
      </c>
      <c r="CM14" s="23">
        <v>1.92</v>
      </c>
      <c r="CN14" s="23">
        <v>1.92</v>
      </c>
      <c r="CO14" s="23">
        <v>1.92</v>
      </c>
      <c r="CP14" s="23">
        <v>0</v>
      </c>
      <c r="CQ14" s="23">
        <v>0</v>
      </c>
      <c r="CR14" s="23">
        <v>4.42</v>
      </c>
    </row>
    <row r="15" spans="1:96" s="19" customFormat="1">
      <c r="A15" s="19" t="str">
        <f>"27/10"</f>
        <v>27/10</v>
      </c>
      <c r="B15" s="20" t="s">
        <v>97</v>
      </c>
      <c r="C15" s="21" t="str">
        <f>"200"</f>
        <v>200</v>
      </c>
      <c r="D15" s="21">
        <v>0.1</v>
      </c>
      <c r="E15" s="21">
        <v>0</v>
      </c>
      <c r="F15" s="21">
        <v>0.02</v>
      </c>
      <c r="G15" s="21">
        <v>0.02</v>
      </c>
      <c r="H15" s="21">
        <v>5.94</v>
      </c>
      <c r="I15" s="21">
        <v>23.095202</v>
      </c>
      <c r="J15" s="22">
        <v>0</v>
      </c>
      <c r="K15" s="22">
        <v>0</v>
      </c>
      <c r="L15" s="22">
        <v>0</v>
      </c>
      <c r="M15" s="22">
        <v>0</v>
      </c>
      <c r="N15" s="22">
        <v>5.89</v>
      </c>
      <c r="O15" s="22">
        <v>0</v>
      </c>
      <c r="P15" s="22">
        <v>0.05</v>
      </c>
      <c r="Q15" s="22">
        <v>0</v>
      </c>
      <c r="R15" s="22">
        <v>0</v>
      </c>
      <c r="S15" s="22">
        <v>0</v>
      </c>
      <c r="T15" s="22">
        <v>0.03</v>
      </c>
      <c r="U15" s="22">
        <v>0.06</v>
      </c>
      <c r="V15" s="22">
        <v>0.18</v>
      </c>
      <c r="W15" s="22">
        <v>0.17</v>
      </c>
      <c r="X15" s="22">
        <v>0</v>
      </c>
      <c r="Y15" s="22">
        <v>0</v>
      </c>
      <c r="Z15" s="22">
        <v>0.02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200.05</v>
      </c>
      <c r="CC15" s="21">
        <v>0.97</v>
      </c>
      <c r="CE15" s="19">
        <v>0</v>
      </c>
      <c r="CG15" s="19">
        <v>0.6</v>
      </c>
      <c r="CH15" s="19">
        <v>0.6</v>
      </c>
      <c r="CI15" s="19">
        <v>0.6</v>
      </c>
      <c r="CJ15" s="19">
        <v>60</v>
      </c>
      <c r="CK15" s="19">
        <v>24.6</v>
      </c>
      <c r="CL15" s="19">
        <v>42.3</v>
      </c>
      <c r="CM15" s="19">
        <v>6.54</v>
      </c>
      <c r="CN15" s="19">
        <v>3.84</v>
      </c>
      <c r="CO15" s="19">
        <v>5.19</v>
      </c>
      <c r="CP15" s="19">
        <v>6</v>
      </c>
      <c r="CQ15" s="19">
        <v>0</v>
      </c>
      <c r="CR15" s="19">
        <v>0.59</v>
      </c>
    </row>
    <row r="16" spans="1:96" s="27" customFormat="1" ht="11.4">
      <c r="B16" s="28" t="s">
        <v>98</v>
      </c>
      <c r="C16" s="29"/>
      <c r="D16" s="29">
        <v>15.61</v>
      </c>
      <c r="E16" s="29">
        <v>7.27</v>
      </c>
      <c r="F16" s="29">
        <v>28.19</v>
      </c>
      <c r="G16" s="29">
        <v>2.91</v>
      </c>
      <c r="H16" s="29">
        <v>67.02</v>
      </c>
      <c r="I16" s="29">
        <v>581.71</v>
      </c>
      <c r="J16" s="30">
        <v>16.63</v>
      </c>
      <c r="K16" s="30">
        <v>0.53</v>
      </c>
      <c r="L16" s="30">
        <v>0</v>
      </c>
      <c r="M16" s="30">
        <v>0</v>
      </c>
      <c r="N16" s="30">
        <v>15.9</v>
      </c>
      <c r="O16" s="30">
        <v>48.09</v>
      </c>
      <c r="P16" s="30">
        <v>3.03</v>
      </c>
      <c r="Q16" s="30">
        <v>0</v>
      </c>
      <c r="R16" s="30">
        <v>0</v>
      </c>
      <c r="S16" s="30">
        <v>0.63</v>
      </c>
      <c r="T16" s="30">
        <v>3.92</v>
      </c>
      <c r="U16" s="30">
        <v>751.6</v>
      </c>
      <c r="V16" s="30">
        <v>276.47000000000003</v>
      </c>
      <c r="W16" s="30">
        <v>294.38</v>
      </c>
      <c r="X16" s="30">
        <v>64.22</v>
      </c>
      <c r="Y16" s="30">
        <v>301.05</v>
      </c>
      <c r="Z16" s="30">
        <v>2.36</v>
      </c>
      <c r="AA16" s="30">
        <v>152.16</v>
      </c>
      <c r="AB16" s="30">
        <v>117.52</v>
      </c>
      <c r="AC16" s="30">
        <v>186.24</v>
      </c>
      <c r="AD16" s="30">
        <v>1.32</v>
      </c>
      <c r="AE16" s="30">
        <v>0.24</v>
      </c>
      <c r="AF16" s="30">
        <v>0.23</v>
      </c>
      <c r="AG16" s="30">
        <v>1.47</v>
      </c>
      <c r="AH16" s="30">
        <v>5.37</v>
      </c>
      <c r="AI16" s="30">
        <v>0.57999999999999996</v>
      </c>
      <c r="AJ16" s="30">
        <v>0</v>
      </c>
      <c r="AK16" s="30">
        <v>848.32</v>
      </c>
      <c r="AL16" s="30">
        <v>693.71</v>
      </c>
      <c r="AM16" s="30">
        <v>1523.25</v>
      </c>
      <c r="AN16" s="30">
        <v>705.27</v>
      </c>
      <c r="AO16" s="30">
        <v>345.86</v>
      </c>
      <c r="AP16" s="30">
        <v>572.82000000000005</v>
      </c>
      <c r="AQ16" s="30">
        <v>291.31</v>
      </c>
      <c r="AR16" s="30">
        <v>808.32</v>
      </c>
      <c r="AS16" s="30">
        <v>683.53</v>
      </c>
      <c r="AT16" s="30">
        <v>497.52</v>
      </c>
      <c r="AU16" s="30">
        <v>690.77</v>
      </c>
      <c r="AV16" s="30">
        <v>489.53</v>
      </c>
      <c r="AW16" s="30">
        <v>340.19</v>
      </c>
      <c r="AX16" s="30">
        <v>2992.96</v>
      </c>
      <c r="AY16" s="30">
        <v>0</v>
      </c>
      <c r="AZ16" s="30">
        <v>1173.78</v>
      </c>
      <c r="BA16" s="30">
        <v>694.79</v>
      </c>
      <c r="BB16" s="30">
        <v>698.21</v>
      </c>
      <c r="BC16" s="30">
        <v>222.49</v>
      </c>
      <c r="BD16" s="30">
        <v>0.64</v>
      </c>
      <c r="BE16" s="30">
        <v>0.31</v>
      </c>
      <c r="BF16" s="30">
        <v>0.23</v>
      </c>
      <c r="BG16" s="30">
        <v>0.61</v>
      </c>
      <c r="BH16" s="30">
        <v>0.64</v>
      </c>
      <c r="BI16" s="30">
        <v>2.38</v>
      </c>
      <c r="BJ16" s="30">
        <v>0.06</v>
      </c>
      <c r="BK16" s="30">
        <v>6.72</v>
      </c>
      <c r="BL16" s="30">
        <v>0.04</v>
      </c>
      <c r="BM16" s="30">
        <v>2.39</v>
      </c>
      <c r="BN16" s="30">
        <v>0.05</v>
      </c>
      <c r="BO16" s="30">
        <v>0</v>
      </c>
      <c r="BP16" s="30">
        <v>0</v>
      </c>
      <c r="BQ16" s="30">
        <v>0.44</v>
      </c>
      <c r="BR16" s="30">
        <v>0.65</v>
      </c>
      <c r="BS16" s="30">
        <v>6.4</v>
      </c>
      <c r="BT16" s="30">
        <v>0</v>
      </c>
      <c r="BU16" s="30">
        <v>0</v>
      </c>
      <c r="BV16" s="30">
        <v>1.56</v>
      </c>
      <c r="BW16" s="30">
        <v>0.04</v>
      </c>
      <c r="BX16" s="30">
        <v>0</v>
      </c>
      <c r="BY16" s="30">
        <v>0</v>
      </c>
      <c r="BZ16" s="30">
        <v>0</v>
      </c>
      <c r="CA16" s="30">
        <v>0</v>
      </c>
      <c r="CB16" s="30">
        <v>403.89</v>
      </c>
      <c r="CC16" s="29">
        <f>SUM($CC$10:$CC$15)</f>
        <v>61</v>
      </c>
      <c r="CD16" s="27">
        <f>$I$16/$I$53*100</f>
        <v>16.923752778391968</v>
      </c>
      <c r="CE16" s="27">
        <v>171.75</v>
      </c>
      <c r="CG16" s="27">
        <v>44</v>
      </c>
      <c r="CH16" s="27">
        <v>21.98</v>
      </c>
      <c r="CI16" s="27">
        <v>32.99</v>
      </c>
      <c r="CJ16" s="27">
        <v>2945.07</v>
      </c>
      <c r="CK16" s="27">
        <v>1469.52</v>
      </c>
      <c r="CL16" s="27">
        <v>2207.3000000000002</v>
      </c>
      <c r="CM16" s="27">
        <v>48.26</v>
      </c>
      <c r="CN16" s="27">
        <v>26.46</v>
      </c>
      <c r="CO16" s="27">
        <v>37.36</v>
      </c>
      <c r="CP16" s="27">
        <v>10.199999999999999</v>
      </c>
      <c r="CQ16" s="27">
        <v>0.84</v>
      </c>
    </row>
    <row r="17" spans="1:96">
      <c r="B17" s="18" t="s">
        <v>99</v>
      </c>
      <c r="C17" s="16"/>
      <c r="D17" s="16"/>
      <c r="E17" s="16"/>
      <c r="F17" s="16"/>
      <c r="G17" s="16"/>
      <c r="H17" s="16"/>
      <c r="I17" s="16"/>
    </row>
    <row r="18" spans="1:96" s="23" customFormat="1" ht="24">
      <c r="A18" s="23" t="str">
        <f>"6/1"</f>
        <v>6/1</v>
      </c>
      <c r="B18" s="24" t="s">
        <v>100</v>
      </c>
      <c r="C18" s="25" t="str">
        <f>"60"</f>
        <v>60</v>
      </c>
      <c r="D18" s="25">
        <v>0.92</v>
      </c>
      <c r="E18" s="25">
        <v>0</v>
      </c>
      <c r="F18" s="25">
        <v>3.58</v>
      </c>
      <c r="G18" s="25">
        <v>3.58</v>
      </c>
      <c r="H18" s="25">
        <v>5.59</v>
      </c>
      <c r="I18" s="25">
        <v>55.615097999999996</v>
      </c>
      <c r="J18" s="26">
        <v>0.45</v>
      </c>
      <c r="K18" s="26">
        <v>2.34</v>
      </c>
      <c r="L18" s="26">
        <v>0</v>
      </c>
      <c r="M18" s="26">
        <v>0</v>
      </c>
      <c r="N18" s="26">
        <v>4.42</v>
      </c>
      <c r="O18" s="26">
        <v>0.06</v>
      </c>
      <c r="P18" s="26">
        <v>1.1100000000000001</v>
      </c>
      <c r="Q18" s="26">
        <v>0</v>
      </c>
      <c r="R18" s="26">
        <v>0</v>
      </c>
      <c r="S18" s="26">
        <v>0.16</v>
      </c>
      <c r="T18" s="26">
        <v>0.7</v>
      </c>
      <c r="U18" s="26">
        <v>121.53</v>
      </c>
      <c r="V18" s="26">
        <v>151.19999999999999</v>
      </c>
      <c r="W18" s="26">
        <v>24.84</v>
      </c>
      <c r="X18" s="26">
        <v>10.7</v>
      </c>
      <c r="Y18" s="26">
        <v>19.14</v>
      </c>
      <c r="Z18" s="26">
        <v>0.34</v>
      </c>
      <c r="AA18" s="26">
        <v>0</v>
      </c>
      <c r="AB18" s="26">
        <v>1137.78</v>
      </c>
      <c r="AC18" s="26">
        <v>193.35</v>
      </c>
      <c r="AD18" s="26">
        <v>1.67</v>
      </c>
      <c r="AE18" s="26">
        <v>0.02</v>
      </c>
      <c r="AF18" s="26">
        <v>0.02</v>
      </c>
      <c r="AG18" s="26">
        <v>0.4</v>
      </c>
      <c r="AH18" s="26">
        <v>0.51</v>
      </c>
      <c r="AI18" s="26">
        <v>20.32</v>
      </c>
      <c r="AJ18" s="26">
        <v>0</v>
      </c>
      <c r="AK18" s="26">
        <v>29.62</v>
      </c>
      <c r="AL18" s="26">
        <v>25.34</v>
      </c>
      <c r="AM18" s="26">
        <v>32.36</v>
      </c>
      <c r="AN18" s="26">
        <v>30.48</v>
      </c>
      <c r="AO18" s="26">
        <v>10.55</v>
      </c>
      <c r="AP18" s="26">
        <v>22.86</v>
      </c>
      <c r="AQ18" s="26">
        <v>5.16</v>
      </c>
      <c r="AR18" s="26">
        <v>27.61</v>
      </c>
      <c r="AS18" s="26">
        <v>35.83</v>
      </c>
      <c r="AT18" s="26">
        <v>41.34</v>
      </c>
      <c r="AU18" s="26">
        <v>88.55</v>
      </c>
      <c r="AV18" s="26">
        <v>13.67</v>
      </c>
      <c r="AW18" s="26">
        <v>23.46</v>
      </c>
      <c r="AX18" s="26">
        <v>143.38</v>
      </c>
      <c r="AY18" s="26">
        <v>0</v>
      </c>
      <c r="AZ18" s="26">
        <v>28.84</v>
      </c>
      <c r="BA18" s="26">
        <v>29.12</v>
      </c>
      <c r="BB18" s="26">
        <v>23.74</v>
      </c>
      <c r="BC18" s="26">
        <v>9.9499999999999993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0.22</v>
      </c>
      <c r="BL18" s="26">
        <v>0</v>
      </c>
      <c r="BM18" s="26">
        <v>0.14000000000000001</v>
      </c>
      <c r="BN18" s="26">
        <v>0.01</v>
      </c>
      <c r="BO18" s="26">
        <v>0.02</v>
      </c>
      <c r="BP18" s="26">
        <v>0</v>
      </c>
      <c r="BQ18" s="26">
        <v>0</v>
      </c>
      <c r="BR18" s="26">
        <v>0</v>
      </c>
      <c r="BS18" s="26">
        <v>0.84</v>
      </c>
      <c r="BT18" s="26">
        <v>0</v>
      </c>
      <c r="BU18" s="26">
        <v>0</v>
      </c>
      <c r="BV18" s="26">
        <v>2.08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49.13</v>
      </c>
      <c r="CC18" s="25">
        <v>3.77</v>
      </c>
      <c r="CE18" s="23">
        <v>189.63</v>
      </c>
      <c r="CG18" s="23">
        <v>16.940000000000001</v>
      </c>
      <c r="CH18" s="23">
        <v>7.76</v>
      </c>
      <c r="CI18" s="23">
        <v>12.35</v>
      </c>
      <c r="CJ18" s="23">
        <v>507.92</v>
      </c>
      <c r="CK18" s="23">
        <v>121.62</v>
      </c>
      <c r="CL18" s="23">
        <v>314.77</v>
      </c>
      <c r="CM18" s="23">
        <v>8.16</v>
      </c>
      <c r="CN18" s="23">
        <v>7.7</v>
      </c>
      <c r="CO18" s="23">
        <v>7.93</v>
      </c>
      <c r="CP18" s="23">
        <v>1.8</v>
      </c>
      <c r="CQ18" s="23">
        <v>0.3</v>
      </c>
      <c r="CR18" s="23">
        <v>2.2799999999999998</v>
      </c>
    </row>
    <row r="19" spans="1:96" s="23" customFormat="1">
      <c r="A19" s="23" t="str">
        <f>"16/2"</f>
        <v>16/2</v>
      </c>
      <c r="B19" s="24" t="s">
        <v>101</v>
      </c>
      <c r="C19" s="25" t="str">
        <f>"200"</f>
        <v>200</v>
      </c>
      <c r="D19" s="25">
        <v>4.7</v>
      </c>
      <c r="E19" s="25">
        <v>0</v>
      </c>
      <c r="F19" s="25">
        <v>4.38</v>
      </c>
      <c r="G19" s="25">
        <v>4.38</v>
      </c>
      <c r="H19" s="25">
        <v>18.25</v>
      </c>
      <c r="I19" s="25">
        <v>127.53950799999997</v>
      </c>
      <c r="J19" s="26">
        <v>0.57999999999999996</v>
      </c>
      <c r="K19" s="26">
        <v>2.6</v>
      </c>
      <c r="L19" s="26">
        <v>0</v>
      </c>
      <c r="M19" s="26">
        <v>0</v>
      </c>
      <c r="N19" s="26">
        <v>1.81</v>
      </c>
      <c r="O19" s="26">
        <v>13.93</v>
      </c>
      <c r="P19" s="26">
        <v>2.52</v>
      </c>
      <c r="Q19" s="26">
        <v>0</v>
      </c>
      <c r="R19" s="26">
        <v>0</v>
      </c>
      <c r="S19" s="26">
        <v>0.12</v>
      </c>
      <c r="T19" s="26">
        <v>1.84</v>
      </c>
      <c r="U19" s="26">
        <v>313.64999999999998</v>
      </c>
      <c r="V19" s="26">
        <v>410.88</v>
      </c>
      <c r="W19" s="26">
        <v>23.92</v>
      </c>
      <c r="X19" s="26">
        <v>25.53</v>
      </c>
      <c r="Y19" s="26">
        <v>65.55</v>
      </c>
      <c r="Z19" s="26">
        <v>1.61</v>
      </c>
      <c r="AA19" s="26">
        <v>0</v>
      </c>
      <c r="AB19" s="26">
        <v>10.44</v>
      </c>
      <c r="AC19" s="26">
        <v>1.82</v>
      </c>
      <c r="AD19" s="26">
        <v>1.91</v>
      </c>
      <c r="AE19" s="26">
        <v>0.18</v>
      </c>
      <c r="AF19" s="26">
        <v>0.06</v>
      </c>
      <c r="AG19" s="26">
        <v>0.89</v>
      </c>
      <c r="AH19" s="26">
        <v>2.09</v>
      </c>
      <c r="AI19" s="26">
        <v>4.32</v>
      </c>
      <c r="AJ19" s="26">
        <v>0</v>
      </c>
      <c r="AK19" s="26">
        <v>170.62</v>
      </c>
      <c r="AL19" s="26">
        <v>190.52</v>
      </c>
      <c r="AM19" s="26">
        <v>283.22000000000003</v>
      </c>
      <c r="AN19" s="26">
        <v>272.44</v>
      </c>
      <c r="AO19" s="26">
        <v>37.04</v>
      </c>
      <c r="AP19" s="26">
        <v>151.31</v>
      </c>
      <c r="AQ19" s="26">
        <v>50.57</v>
      </c>
      <c r="AR19" s="26">
        <v>178.46</v>
      </c>
      <c r="AS19" s="26">
        <v>171.11</v>
      </c>
      <c r="AT19" s="26">
        <v>331.8</v>
      </c>
      <c r="AU19" s="26">
        <v>383.5</v>
      </c>
      <c r="AV19" s="26">
        <v>79</v>
      </c>
      <c r="AW19" s="26">
        <v>169.05</v>
      </c>
      <c r="AX19" s="26">
        <v>605.34</v>
      </c>
      <c r="AY19" s="26">
        <v>0</v>
      </c>
      <c r="AZ19" s="26">
        <v>118.19</v>
      </c>
      <c r="BA19" s="26">
        <v>144.47</v>
      </c>
      <c r="BB19" s="26">
        <v>122.89</v>
      </c>
      <c r="BC19" s="26">
        <v>45.57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0.31</v>
      </c>
      <c r="BL19" s="26">
        <v>0</v>
      </c>
      <c r="BM19" s="26">
        <v>0.23</v>
      </c>
      <c r="BN19" s="26">
        <v>0.01</v>
      </c>
      <c r="BO19" s="26">
        <v>0.03</v>
      </c>
      <c r="BP19" s="26">
        <v>0</v>
      </c>
      <c r="BQ19" s="26">
        <v>0</v>
      </c>
      <c r="BR19" s="26">
        <v>0</v>
      </c>
      <c r="BS19" s="26">
        <v>1.07</v>
      </c>
      <c r="BT19" s="26">
        <v>0</v>
      </c>
      <c r="BU19" s="26">
        <v>0</v>
      </c>
      <c r="BV19" s="26">
        <v>2.5</v>
      </c>
      <c r="BW19" s="26">
        <v>0.02</v>
      </c>
      <c r="BX19" s="26">
        <v>0</v>
      </c>
      <c r="BY19" s="26">
        <v>0</v>
      </c>
      <c r="BZ19" s="26">
        <v>0</v>
      </c>
      <c r="CA19" s="26">
        <v>0</v>
      </c>
      <c r="CB19" s="26">
        <v>184.43</v>
      </c>
      <c r="CC19" s="25">
        <v>6.62</v>
      </c>
      <c r="CE19" s="23">
        <v>1.74</v>
      </c>
      <c r="CG19" s="23">
        <v>39.54</v>
      </c>
      <c r="CH19" s="23">
        <v>21.82</v>
      </c>
      <c r="CI19" s="23">
        <v>30.68</v>
      </c>
      <c r="CJ19" s="23">
        <v>1108.26</v>
      </c>
      <c r="CK19" s="23">
        <v>601.46</v>
      </c>
      <c r="CL19" s="23">
        <v>854.86</v>
      </c>
      <c r="CM19" s="23">
        <v>44.4</v>
      </c>
      <c r="CN19" s="23">
        <v>22.65</v>
      </c>
      <c r="CO19" s="23">
        <v>33.53</v>
      </c>
      <c r="CP19" s="23">
        <v>0</v>
      </c>
      <c r="CQ19" s="23">
        <v>0.8</v>
      </c>
      <c r="CR19" s="23">
        <v>4.01</v>
      </c>
    </row>
    <row r="20" spans="1:96" s="23" customFormat="1">
      <c r="A20" s="23" t="str">
        <f>"32/3"</f>
        <v>32/3</v>
      </c>
      <c r="B20" s="24" t="s">
        <v>102</v>
      </c>
      <c r="C20" s="25" t="str">
        <f>"150"</f>
        <v>150</v>
      </c>
      <c r="D20" s="25">
        <v>2.5</v>
      </c>
      <c r="E20" s="25">
        <v>0</v>
      </c>
      <c r="F20" s="25">
        <v>3.98</v>
      </c>
      <c r="G20" s="25">
        <v>3.98</v>
      </c>
      <c r="H20" s="25">
        <v>17.350000000000001</v>
      </c>
      <c r="I20" s="25">
        <v>110.40025393499999</v>
      </c>
      <c r="J20" s="26">
        <v>0.52</v>
      </c>
      <c r="K20" s="26">
        <v>2.44</v>
      </c>
      <c r="L20" s="26">
        <v>0</v>
      </c>
      <c r="M20" s="26">
        <v>0</v>
      </c>
      <c r="N20" s="26">
        <v>6.15</v>
      </c>
      <c r="O20" s="26">
        <v>8.4600000000000009</v>
      </c>
      <c r="P20" s="26">
        <v>2.74</v>
      </c>
      <c r="Q20" s="26">
        <v>0</v>
      </c>
      <c r="R20" s="26">
        <v>0</v>
      </c>
      <c r="S20" s="26">
        <v>0.36</v>
      </c>
      <c r="T20" s="26">
        <v>2.11</v>
      </c>
      <c r="U20" s="26">
        <v>304.10000000000002</v>
      </c>
      <c r="V20" s="26">
        <v>482.7</v>
      </c>
      <c r="W20" s="26">
        <v>38.090000000000003</v>
      </c>
      <c r="X20" s="26">
        <v>34.36</v>
      </c>
      <c r="Y20" s="26">
        <v>68.23</v>
      </c>
      <c r="Z20" s="26">
        <v>1.07</v>
      </c>
      <c r="AA20" s="26">
        <v>0</v>
      </c>
      <c r="AB20" s="26">
        <v>5011.88</v>
      </c>
      <c r="AC20" s="26">
        <v>947.36</v>
      </c>
      <c r="AD20" s="26">
        <v>1.98</v>
      </c>
      <c r="AE20" s="26">
        <v>0.09</v>
      </c>
      <c r="AF20" s="26">
        <v>7.0000000000000007E-2</v>
      </c>
      <c r="AG20" s="26">
        <v>1.1499999999999999</v>
      </c>
      <c r="AH20" s="26">
        <v>1.8</v>
      </c>
      <c r="AI20" s="26">
        <v>10.61</v>
      </c>
      <c r="AJ20" s="26">
        <v>0</v>
      </c>
      <c r="AK20" s="26">
        <v>59.01</v>
      </c>
      <c r="AL20" s="26">
        <v>59.25</v>
      </c>
      <c r="AM20" s="26">
        <v>80.42</v>
      </c>
      <c r="AN20" s="26">
        <v>69.53</v>
      </c>
      <c r="AO20" s="26">
        <v>18.7</v>
      </c>
      <c r="AP20" s="26">
        <v>53.82</v>
      </c>
      <c r="AQ20" s="26">
        <v>18.350000000000001</v>
      </c>
      <c r="AR20" s="26">
        <v>61.16</v>
      </c>
      <c r="AS20" s="26">
        <v>77.849999999999994</v>
      </c>
      <c r="AT20" s="26">
        <v>129</v>
      </c>
      <c r="AU20" s="26">
        <v>153.62</v>
      </c>
      <c r="AV20" s="26">
        <v>25.72</v>
      </c>
      <c r="AW20" s="26">
        <v>54.35</v>
      </c>
      <c r="AX20" s="26">
        <v>360.9</v>
      </c>
      <c r="AY20" s="26">
        <v>0</v>
      </c>
      <c r="AZ20" s="26">
        <v>66.48</v>
      </c>
      <c r="BA20" s="26">
        <v>56.27</v>
      </c>
      <c r="BB20" s="26">
        <v>42.74</v>
      </c>
      <c r="BC20" s="26">
        <v>21.95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0.27</v>
      </c>
      <c r="BL20" s="26">
        <v>0</v>
      </c>
      <c r="BM20" s="26">
        <v>0.16</v>
      </c>
      <c r="BN20" s="26">
        <v>0.01</v>
      </c>
      <c r="BO20" s="26">
        <v>0.03</v>
      </c>
      <c r="BP20" s="26">
        <v>0</v>
      </c>
      <c r="BQ20" s="26">
        <v>0</v>
      </c>
      <c r="BR20" s="26">
        <v>0</v>
      </c>
      <c r="BS20" s="26">
        <v>0.95</v>
      </c>
      <c r="BT20" s="26">
        <v>0</v>
      </c>
      <c r="BU20" s="26">
        <v>0</v>
      </c>
      <c r="BV20" s="26">
        <v>2.2200000000000002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163.95</v>
      </c>
      <c r="CC20" s="25">
        <v>10.65</v>
      </c>
      <c r="CE20" s="23">
        <v>835.31</v>
      </c>
      <c r="CG20" s="23">
        <v>41.27</v>
      </c>
      <c r="CH20" s="23">
        <v>23.23</v>
      </c>
      <c r="CI20" s="23">
        <v>32.25</v>
      </c>
      <c r="CJ20" s="23">
        <v>1164.6600000000001</v>
      </c>
      <c r="CK20" s="23">
        <v>442.9</v>
      </c>
      <c r="CL20" s="23">
        <v>803.78</v>
      </c>
      <c r="CM20" s="23">
        <v>28.55</v>
      </c>
      <c r="CN20" s="23">
        <v>14.69</v>
      </c>
      <c r="CO20" s="23">
        <v>21.64</v>
      </c>
      <c r="CP20" s="23">
        <v>0</v>
      </c>
      <c r="CQ20" s="23">
        <v>0.75</v>
      </c>
      <c r="CR20" s="23">
        <v>6.45</v>
      </c>
    </row>
    <row r="21" spans="1:96" s="23" customFormat="1">
      <c r="A21" s="23" t="str">
        <f>"5/9"</f>
        <v>5/9</v>
      </c>
      <c r="B21" s="24" t="s">
        <v>103</v>
      </c>
      <c r="C21" s="25" t="str">
        <f>"90"</f>
        <v>90</v>
      </c>
      <c r="D21" s="25">
        <v>13.36</v>
      </c>
      <c r="E21" s="25">
        <v>12.14</v>
      </c>
      <c r="F21" s="25">
        <v>11.2</v>
      </c>
      <c r="G21" s="25">
        <v>1.47</v>
      </c>
      <c r="H21" s="25">
        <v>8.3699999999999992</v>
      </c>
      <c r="I21" s="25">
        <v>187.903953</v>
      </c>
      <c r="J21" s="26">
        <v>3.62</v>
      </c>
      <c r="K21" s="26">
        <v>1.17</v>
      </c>
      <c r="L21" s="26">
        <v>0</v>
      </c>
      <c r="M21" s="26">
        <v>0</v>
      </c>
      <c r="N21" s="26">
        <v>1.28</v>
      </c>
      <c r="O21" s="26">
        <v>6.91</v>
      </c>
      <c r="P21" s="26">
        <v>0.19</v>
      </c>
      <c r="Q21" s="26">
        <v>0</v>
      </c>
      <c r="R21" s="26">
        <v>0</v>
      </c>
      <c r="S21" s="26">
        <v>0.05</v>
      </c>
      <c r="T21" s="26">
        <v>1.43</v>
      </c>
      <c r="U21" s="26">
        <v>213.6</v>
      </c>
      <c r="V21" s="26">
        <v>143.59</v>
      </c>
      <c r="W21" s="26">
        <v>36.39</v>
      </c>
      <c r="X21" s="26">
        <v>15.24</v>
      </c>
      <c r="Y21" s="26">
        <v>114.73</v>
      </c>
      <c r="Z21" s="26">
        <v>1.1599999999999999</v>
      </c>
      <c r="AA21" s="26">
        <v>40.9</v>
      </c>
      <c r="AB21" s="26">
        <v>8.91</v>
      </c>
      <c r="AC21" s="26">
        <v>52.9</v>
      </c>
      <c r="AD21" s="26">
        <v>1.19</v>
      </c>
      <c r="AE21" s="26">
        <v>0.06</v>
      </c>
      <c r="AF21" s="26">
        <v>0.12</v>
      </c>
      <c r="AG21" s="26">
        <v>4.71</v>
      </c>
      <c r="AH21" s="26">
        <v>8.66</v>
      </c>
      <c r="AI21" s="26">
        <v>0.3</v>
      </c>
      <c r="AJ21" s="26">
        <v>0</v>
      </c>
      <c r="AK21" s="26">
        <v>723.52</v>
      </c>
      <c r="AL21" s="26">
        <v>783.6</v>
      </c>
      <c r="AM21" s="26">
        <v>1148.99</v>
      </c>
      <c r="AN21" s="26">
        <v>1318.6</v>
      </c>
      <c r="AO21" s="26">
        <v>341.15</v>
      </c>
      <c r="AP21" s="26">
        <v>645.55999999999995</v>
      </c>
      <c r="AQ21" s="26">
        <v>18.86</v>
      </c>
      <c r="AR21" s="26">
        <v>667.12</v>
      </c>
      <c r="AS21" s="26">
        <v>28.68</v>
      </c>
      <c r="AT21" s="26">
        <v>40.01</v>
      </c>
      <c r="AU21" s="26">
        <v>33.01</v>
      </c>
      <c r="AV21" s="26">
        <v>331.79</v>
      </c>
      <c r="AW21" s="26">
        <v>30.68</v>
      </c>
      <c r="AX21" s="26">
        <v>256.52999999999997</v>
      </c>
      <c r="AY21" s="26">
        <v>0</v>
      </c>
      <c r="AZ21" s="26">
        <v>83.58</v>
      </c>
      <c r="BA21" s="26">
        <v>36.35</v>
      </c>
      <c r="BB21" s="26">
        <v>469.01</v>
      </c>
      <c r="BC21" s="26">
        <v>166.4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0.09</v>
      </c>
      <c r="BL21" s="26">
        <v>0</v>
      </c>
      <c r="BM21" s="26">
        <v>0.06</v>
      </c>
      <c r="BN21" s="26">
        <v>0</v>
      </c>
      <c r="BO21" s="26">
        <v>0.01</v>
      </c>
      <c r="BP21" s="26">
        <v>0</v>
      </c>
      <c r="BQ21" s="26">
        <v>0</v>
      </c>
      <c r="BR21" s="26">
        <v>0</v>
      </c>
      <c r="BS21" s="26">
        <v>0.33</v>
      </c>
      <c r="BT21" s="26">
        <v>0</v>
      </c>
      <c r="BU21" s="26">
        <v>0</v>
      </c>
      <c r="BV21" s="26">
        <v>0.83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66.59</v>
      </c>
      <c r="CC21" s="25">
        <v>32.97</v>
      </c>
      <c r="CE21" s="23">
        <v>42.38</v>
      </c>
      <c r="CG21" s="23">
        <v>20.100000000000001</v>
      </c>
      <c r="CH21" s="23">
        <v>9.4700000000000006</v>
      </c>
      <c r="CI21" s="23">
        <v>14.78</v>
      </c>
      <c r="CJ21" s="23">
        <v>356.77</v>
      </c>
      <c r="CK21" s="23">
        <v>135.87</v>
      </c>
      <c r="CL21" s="23">
        <v>246.32</v>
      </c>
      <c r="CM21" s="23">
        <v>5.01</v>
      </c>
      <c r="CN21" s="23">
        <v>2.61</v>
      </c>
      <c r="CO21" s="23">
        <v>3.81</v>
      </c>
      <c r="CP21" s="23">
        <v>0</v>
      </c>
      <c r="CQ21" s="23">
        <v>0.45</v>
      </c>
      <c r="CR21" s="23">
        <v>20.13</v>
      </c>
    </row>
    <row r="22" spans="1:96" s="23" customFormat="1">
      <c r="A22" s="23" t="str">
        <f>"2"</f>
        <v>2</v>
      </c>
      <c r="B22" s="24" t="s">
        <v>104</v>
      </c>
      <c r="C22" s="25" t="str">
        <f>"26,9"</f>
        <v>26,9</v>
      </c>
      <c r="D22" s="25">
        <v>1.78</v>
      </c>
      <c r="E22" s="25">
        <v>0</v>
      </c>
      <c r="F22" s="25">
        <v>0.18</v>
      </c>
      <c r="G22" s="25">
        <v>0.18</v>
      </c>
      <c r="H22" s="25">
        <v>12.62</v>
      </c>
      <c r="I22" s="25">
        <v>60.229368999999984</v>
      </c>
      <c r="J22" s="26">
        <v>0</v>
      </c>
      <c r="K22" s="26">
        <v>0</v>
      </c>
      <c r="L22" s="26">
        <v>0</v>
      </c>
      <c r="M22" s="26">
        <v>0</v>
      </c>
      <c r="N22" s="26">
        <v>0.3</v>
      </c>
      <c r="O22" s="26">
        <v>12.27</v>
      </c>
      <c r="P22" s="26">
        <v>0.05</v>
      </c>
      <c r="Q22" s="26">
        <v>0</v>
      </c>
      <c r="R22" s="26">
        <v>0</v>
      </c>
      <c r="S22" s="26">
        <v>0</v>
      </c>
      <c r="T22" s="26">
        <v>0.48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85.89</v>
      </c>
      <c r="AL22" s="26">
        <v>89.4</v>
      </c>
      <c r="AM22" s="26">
        <v>136.91</v>
      </c>
      <c r="AN22" s="26">
        <v>45.4</v>
      </c>
      <c r="AO22" s="26">
        <v>26.91</v>
      </c>
      <c r="AP22" s="26">
        <v>53.83</v>
      </c>
      <c r="AQ22" s="26">
        <v>20.36</v>
      </c>
      <c r="AR22" s="26">
        <v>97.36</v>
      </c>
      <c r="AS22" s="26">
        <v>60.38</v>
      </c>
      <c r="AT22" s="26">
        <v>84.25</v>
      </c>
      <c r="AU22" s="26">
        <v>69.510000000000005</v>
      </c>
      <c r="AV22" s="26">
        <v>36.51</v>
      </c>
      <c r="AW22" s="26">
        <v>64.59</v>
      </c>
      <c r="AX22" s="26">
        <v>540.14</v>
      </c>
      <c r="AY22" s="26">
        <v>0</v>
      </c>
      <c r="AZ22" s="26">
        <v>175.99</v>
      </c>
      <c r="BA22" s="26">
        <v>76.53</v>
      </c>
      <c r="BB22" s="26">
        <v>50.78</v>
      </c>
      <c r="BC22" s="26">
        <v>40.25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0.02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0.02</v>
      </c>
      <c r="BT22" s="26">
        <v>0</v>
      </c>
      <c r="BU22" s="26">
        <v>0</v>
      </c>
      <c r="BV22" s="26">
        <v>7.0000000000000007E-2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10.52</v>
      </c>
      <c r="CC22" s="25">
        <v>1.43</v>
      </c>
      <c r="CE22" s="23">
        <v>0</v>
      </c>
      <c r="CG22" s="23">
        <v>0</v>
      </c>
      <c r="CH22" s="23">
        <v>0</v>
      </c>
      <c r="CI22" s="23">
        <v>0</v>
      </c>
      <c r="CJ22" s="23">
        <v>760</v>
      </c>
      <c r="CK22" s="23">
        <v>292.8</v>
      </c>
      <c r="CL22" s="23">
        <v>526.4</v>
      </c>
      <c r="CM22" s="23">
        <v>6.08</v>
      </c>
      <c r="CN22" s="23">
        <v>6.08</v>
      </c>
      <c r="CO22" s="23">
        <v>6.08</v>
      </c>
      <c r="CP22" s="23">
        <v>0</v>
      </c>
      <c r="CQ22" s="23">
        <v>0</v>
      </c>
      <c r="CR22" s="23">
        <v>1.19</v>
      </c>
    </row>
    <row r="23" spans="1:96" s="23" customFormat="1">
      <c r="A23" s="23" t="str">
        <f>"3"</f>
        <v>3</v>
      </c>
      <c r="B23" s="24" t="s">
        <v>105</v>
      </c>
      <c r="C23" s="25" t="str">
        <f>"20"</f>
        <v>20</v>
      </c>
      <c r="D23" s="25">
        <v>1.32</v>
      </c>
      <c r="E23" s="25">
        <v>0</v>
      </c>
      <c r="F23" s="25">
        <v>0.24</v>
      </c>
      <c r="G23" s="25">
        <v>0.24</v>
      </c>
      <c r="H23" s="25">
        <v>8.34</v>
      </c>
      <c r="I23" s="25">
        <v>38.676000000000002</v>
      </c>
      <c r="J23" s="26">
        <v>0.04</v>
      </c>
      <c r="K23" s="26">
        <v>0</v>
      </c>
      <c r="L23" s="26">
        <v>0</v>
      </c>
      <c r="M23" s="26">
        <v>0</v>
      </c>
      <c r="N23" s="26">
        <v>0.24</v>
      </c>
      <c r="O23" s="26">
        <v>6.44</v>
      </c>
      <c r="P23" s="26">
        <v>1.66</v>
      </c>
      <c r="Q23" s="26">
        <v>0</v>
      </c>
      <c r="R23" s="26">
        <v>0</v>
      </c>
      <c r="S23" s="26">
        <v>0.2</v>
      </c>
      <c r="T23" s="26">
        <v>0.5</v>
      </c>
      <c r="U23" s="26">
        <v>122</v>
      </c>
      <c r="V23" s="26">
        <v>49</v>
      </c>
      <c r="W23" s="26">
        <v>7</v>
      </c>
      <c r="X23" s="26">
        <v>9.4</v>
      </c>
      <c r="Y23" s="26">
        <v>31.6</v>
      </c>
      <c r="Z23" s="26">
        <v>0.78</v>
      </c>
      <c r="AA23" s="26">
        <v>0</v>
      </c>
      <c r="AB23" s="26">
        <v>1</v>
      </c>
      <c r="AC23" s="26">
        <v>0.2</v>
      </c>
      <c r="AD23" s="26">
        <v>0.28000000000000003</v>
      </c>
      <c r="AE23" s="26">
        <v>0.04</v>
      </c>
      <c r="AF23" s="26">
        <v>0.02</v>
      </c>
      <c r="AG23" s="26">
        <v>0.14000000000000001</v>
      </c>
      <c r="AH23" s="26">
        <v>0.4</v>
      </c>
      <c r="AI23" s="26">
        <v>0</v>
      </c>
      <c r="AJ23" s="26">
        <v>0</v>
      </c>
      <c r="AK23" s="26">
        <v>64.400000000000006</v>
      </c>
      <c r="AL23" s="26">
        <v>49.6</v>
      </c>
      <c r="AM23" s="26">
        <v>85.4</v>
      </c>
      <c r="AN23" s="26">
        <v>44.6</v>
      </c>
      <c r="AO23" s="26">
        <v>18.600000000000001</v>
      </c>
      <c r="AP23" s="26">
        <v>39.6</v>
      </c>
      <c r="AQ23" s="26">
        <v>16</v>
      </c>
      <c r="AR23" s="26">
        <v>74.2</v>
      </c>
      <c r="AS23" s="26">
        <v>59.4</v>
      </c>
      <c r="AT23" s="26">
        <v>58.2</v>
      </c>
      <c r="AU23" s="26">
        <v>92.8</v>
      </c>
      <c r="AV23" s="26">
        <v>24.8</v>
      </c>
      <c r="AW23" s="26">
        <v>62</v>
      </c>
      <c r="AX23" s="26">
        <v>305.8</v>
      </c>
      <c r="AY23" s="26">
        <v>0</v>
      </c>
      <c r="AZ23" s="26">
        <v>105.2</v>
      </c>
      <c r="BA23" s="26">
        <v>58.2</v>
      </c>
      <c r="BB23" s="26">
        <v>36</v>
      </c>
      <c r="BC23" s="26">
        <v>26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0.03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0.02</v>
      </c>
      <c r="BT23" s="26">
        <v>0</v>
      </c>
      <c r="BU23" s="26">
        <v>0</v>
      </c>
      <c r="BV23" s="26">
        <v>0.1</v>
      </c>
      <c r="BW23" s="26">
        <v>0.02</v>
      </c>
      <c r="BX23" s="26">
        <v>0</v>
      </c>
      <c r="BY23" s="26">
        <v>0</v>
      </c>
      <c r="BZ23" s="26">
        <v>0</v>
      </c>
      <c r="CA23" s="26">
        <v>0</v>
      </c>
      <c r="CB23" s="26">
        <v>9.4</v>
      </c>
      <c r="CC23" s="25">
        <v>1.1100000000000001</v>
      </c>
      <c r="CE23" s="23">
        <v>0.17</v>
      </c>
      <c r="CG23" s="23">
        <v>5.0599999999999996</v>
      </c>
      <c r="CH23" s="23">
        <v>5.0599999999999996</v>
      </c>
      <c r="CI23" s="23">
        <v>5.0599999999999996</v>
      </c>
      <c r="CJ23" s="23">
        <v>962.03</v>
      </c>
      <c r="CK23" s="23">
        <v>370.63</v>
      </c>
      <c r="CL23" s="23">
        <v>666.33</v>
      </c>
      <c r="CM23" s="23">
        <v>9.6199999999999992</v>
      </c>
      <c r="CN23" s="23">
        <v>8</v>
      </c>
      <c r="CO23" s="23">
        <v>8.81</v>
      </c>
      <c r="CP23" s="23">
        <v>0</v>
      </c>
      <c r="CQ23" s="23">
        <v>0</v>
      </c>
      <c r="CR23" s="23">
        <v>0.92</v>
      </c>
    </row>
    <row r="24" spans="1:96" s="19" customFormat="1">
      <c r="A24" s="19" t="str">
        <f>"37/10"</f>
        <v>37/10</v>
      </c>
      <c r="B24" s="20" t="s">
        <v>106</v>
      </c>
      <c r="C24" s="21" t="str">
        <f>"200"</f>
        <v>200</v>
      </c>
      <c r="D24" s="21">
        <v>0.67</v>
      </c>
      <c r="E24" s="21">
        <v>0</v>
      </c>
      <c r="F24" s="21">
        <v>0.27</v>
      </c>
      <c r="G24" s="21">
        <v>0.27</v>
      </c>
      <c r="H24" s="21">
        <v>23.62</v>
      </c>
      <c r="I24" s="21">
        <v>90.302599999999998</v>
      </c>
      <c r="J24" s="22">
        <v>0.04</v>
      </c>
      <c r="K24" s="22">
        <v>0</v>
      </c>
      <c r="L24" s="22">
        <v>0</v>
      </c>
      <c r="M24" s="22">
        <v>0</v>
      </c>
      <c r="N24" s="22">
        <v>18.03</v>
      </c>
      <c r="O24" s="22">
        <v>1.18</v>
      </c>
      <c r="P24" s="22">
        <v>4.41</v>
      </c>
      <c r="Q24" s="22">
        <v>0</v>
      </c>
      <c r="R24" s="22">
        <v>0</v>
      </c>
      <c r="S24" s="22">
        <v>1</v>
      </c>
      <c r="T24" s="22">
        <v>0.95</v>
      </c>
      <c r="U24" s="22">
        <v>2.2799999999999998</v>
      </c>
      <c r="V24" s="22">
        <v>10.199999999999999</v>
      </c>
      <c r="W24" s="22">
        <v>11.93</v>
      </c>
      <c r="X24" s="22">
        <v>3.23</v>
      </c>
      <c r="Y24" s="22">
        <v>3.16</v>
      </c>
      <c r="Z24" s="22">
        <v>0.61</v>
      </c>
      <c r="AA24" s="22">
        <v>0</v>
      </c>
      <c r="AB24" s="22">
        <v>882</v>
      </c>
      <c r="AC24" s="22">
        <v>163.4</v>
      </c>
      <c r="AD24" s="22">
        <v>0.76</v>
      </c>
      <c r="AE24" s="22">
        <v>0.01</v>
      </c>
      <c r="AF24" s="22">
        <v>0.05</v>
      </c>
      <c r="AG24" s="22">
        <v>0.2</v>
      </c>
      <c r="AH24" s="22">
        <v>0.28000000000000003</v>
      </c>
      <c r="AI24" s="22">
        <v>80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232.81</v>
      </c>
      <c r="CC24" s="21">
        <v>10.86</v>
      </c>
      <c r="CE24" s="19">
        <v>147</v>
      </c>
      <c r="CG24" s="19">
        <v>5.32</v>
      </c>
      <c r="CH24" s="19">
        <v>5.32</v>
      </c>
      <c r="CI24" s="19">
        <v>5.32</v>
      </c>
      <c r="CJ24" s="19">
        <v>605.55999999999995</v>
      </c>
      <c r="CK24" s="19">
        <v>231.78</v>
      </c>
      <c r="CL24" s="19">
        <v>418.67</v>
      </c>
      <c r="CM24" s="19">
        <v>56.62</v>
      </c>
      <c r="CN24" s="19">
        <v>33.619999999999997</v>
      </c>
      <c r="CO24" s="19">
        <v>45.12</v>
      </c>
      <c r="CP24" s="19">
        <v>10</v>
      </c>
      <c r="CQ24" s="19">
        <v>0</v>
      </c>
      <c r="CR24" s="19">
        <v>6.58</v>
      </c>
    </row>
    <row r="25" spans="1:96" s="27" customFormat="1" ht="11.4">
      <c r="B25" s="28" t="s">
        <v>107</v>
      </c>
      <c r="C25" s="29"/>
      <c r="D25" s="29">
        <v>25.24</v>
      </c>
      <c r="E25" s="29">
        <v>12.14</v>
      </c>
      <c r="F25" s="29">
        <v>23.82</v>
      </c>
      <c r="G25" s="29">
        <v>14.09</v>
      </c>
      <c r="H25" s="29">
        <v>94.13</v>
      </c>
      <c r="I25" s="29">
        <v>670.67</v>
      </c>
      <c r="J25" s="30">
        <v>5.25</v>
      </c>
      <c r="K25" s="30">
        <v>8.5500000000000007</v>
      </c>
      <c r="L25" s="30">
        <v>0</v>
      </c>
      <c r="M25" s="30">
        <v>0</v>
      </c>
      <c r="N25" s="30">
        <v>32.22</v>
      </c>
      <c r="O25" s="30">
        <v>49.24</v>
      </c>
      <c r="P25" s="30">
        <v>12.67</v>
      </c>
      <c r="Q25" s="30">
        <v>0</v>
      </c>
      <c r="R25" s="30">
        <v>0</v>
      </c>
      <c r="S25" s="30">
        <v>1.88</v>
      </c>
      <c r="T25" s="30">
        <v>8.02</v>
      </c>
      <c r="U25" s="30">
        <v>1077.1600000000001</v>
      </c>
      <c r="V25" s="30">
        <v>1247.57</v>
      </c>
      <c r="W25" s="30">
        <v>142.18</v>
      </c>
      <c r="X25" s="30">
        <v>98.45</v>
      </c>
      <c r="Y25" s="30">
        <v>302.39999999999998</v>
      </c>
      <c r="Z25" s="30">
        <v>5.57</v>
      </c>
      <c r="AA25" s="30">
        <v>40.9</v>
      </c>
      <c r="AB25" s="30">
        <v>7052.01</v>
      </c>
      <c r="AC25" s="30">
        <v>1359.03</v>
      </c>
      <c r="AD25" s="30">
        <v>7.79</v>
      </c>
      <c r="AE25" s="30">
        <v>0.39</v>
      </c>
      <c r="AF25" s="30">
        <v>0.35</v>
      </c>
      <c r="AG25" s="30">
        <v>7.5</v>
      </c>
      <c r="AH25" s="30">
        <v>13.75</v>
      </c>
      <c r="AI25" s="30">
        <v>115.55</v>
      </c>
      <c r="AJ25" s="30">
        <v>0</v>
      </c>
      <c r="AK25" s="30">
        <v>1133.06</v>
      </c>
      <c r="AL25" s="30">
        <v>1197.7</v>
      </c>
      <c r="AM25" s="30">
        <v>1767.3</v>
      </c>
      <c r="AN25" s="30">
        <v>1781.05</v>
      </c>
      <c r="AO25" s="30">
        <v>452.96</v>
      </c>
      <c r="AP25" s="30">
        <v>966.98</v>
      </c>
      <c r="AQ25" s="30">
        <v>129.30000000000001</v>
      </c>
      <c r="AR25" s="30">
        <v>1105.9100000000001</v>
      </c>
      <c r="AS25" s="30">
        <v>433.25</v>
      </c>
      <c r="AT25" s="30">
        <v>684.61</v>
      </c>
      <c r="AU25" s="30">
        <v>820.99</v>
      </c>
      <c r="AV25" s="30">
        <v>511.49</v>
      </c>
      <c r="AW25" s="30">
        <v>404.13</v>
      </c>
      <c r="AX25" s="30">
        <v>2212.1</v>
      </c>
      <c r="AY25" s="30">
        <v>0</v>
      </c>
      <c r="AZ25" s="30">
        <v>578.29</v>
      </c>
      <c r="BA25" s="30">
        <v>400.94</v>
      </c>
      <c r="BB25" s="30">
        <v>745.17</v>
      </c>
      <c r="BC25" s="30">
        <v>310.12</v>
      </c>
      <c r="BD25" s="30">
        <v>0</v>
      </c>
      <c r="BE25" s="30">
        <v>0</v>
      </c>
      <c r="BF25" s="30">
        <v>0</v>
      </c>
      <c r="BG25" s="30">
        <v>0</v>
      </c>
      <c r="BH25" s="30">
        <v>0</v>
      </c>
      <c r="BI25" s="30">
        <v>0</v>
      </c>
      <c r="BJ25" s="30">
        <v>0</v>
      </c>
      <c r="BK25" s="30">
        <v>0.94</v>
      </c>
      <c r="BL25" s="30">
        <v>0</v>
      </c>
      <c r="BM25" s="30">
        <v>0.59</v>
      </c>
      <c r="BN25" s="30">
        <v>0.04</v>
      </c>
      <c r="BO25" s="30">
        <v>0.09</v>
      </c>
      <c r="BP25" s="30">
        <v>0</v>
      </c>
      <c r="BQ25" s="30">
        <v>0</v>
      </c>
      <c r="BR25" s="30">
        <v>0.01</v>
      </c>
      <c r="BS25" s="30">
        <v>3.22</v>
      </c>
      <c r="BT25" s="30">
        <v>0</v>
      </c>
      <c r="BU25" s="30">
        <v>0</v>
      </c>
      <c r="BV25" s="30">
        <v>7.8</v>
      </c>
      <c r="BW25" s="30">
        <v>0.04</v>
      </c>
      <c r="BX25" s="30">
        <v>0</v>
      </c>
      <c r="BY25" s="30">
        <v>0</v>
      </c>
      <c r="BZ25" s="30">
        <v>0</v>
      </c>
      <c r="CA25" s="30">
        <v>0</v>
      </c>
      <c r="CB25" s="30">
        <v>716.83</v>
      </c>
      <c r="CC25" s="29">
        <f>SUM($CC$17:$CC$24)</f>
        <v>67.41</v>
      </c>
      <c r="CD25" s="27">
        <f>$I$25/$I$53*100</f>
        <v>19.511875807333791</v>
      </c>
      <c r="CE25" s="27">
        <v>1216.23</v>
      </c>
      <c r="CG25" s="27">
        <v>128.22999999999999</v>
      </c>
      <c r="CH25" s="27">
        <v>72.66</v>
      </c>
      <c r="CI25" s="27">
        <v>100.44</v>
      </c>
      <c r="CJ25" s="27">
        <v>5465.2</v>
      </c>
      <c r="CK25" s="27">
        <v>2197.06</v>
      </c>
      <c r="CL25" s="27">
        <v>3831.13</v>
      </c>
      <c r="CM25" s="27">
        <v>158.44</v>
      </c>
      <c r="CN25" s="27">
        <v>95.35</v>
      </c>
      <c r="CO25" s="27">
        <v>126.92</v>
      </c>
      <c r="CP25" s="27">
        <v>11.8</v>
      </c>
      <c r="CQ25" s="27">
        <v>2.2999999999999998</v>
      </c>
    </row>
    <row r="26" spans="1:96">
      <c r="B26" s="18" t="s">
        <v>108</v>
      </c>
      <c r="C26" s="16"/>
      <c r="D26" s="16"/>
      <c r="E26" s="16"/>
      <c r="F26" s="16"/>
      <c r="G26" s="16"/>
      <c r="H26" s="16"/>
      <c r="I26" s="16"/>
    </row>
    <row r="27" spans="1:96" s="23" customFormat="1">
      <c r="A27" s="23" t="str">
        <f>"14"</f>
        <v>14</v>
      </c>
      <c r="B27" s="24" t="s">
        <v>109</v>
      </c>
      <c r="C27" s="25" t="str">
        <f>"180"</f>
        <v>180</v>
      </c>
      <c r="D27" s="25">
        <v>4.8600000000000003</v>
      </c>
      <c r="E27" s="25">
        <v>0</v>
      </c>
      <c r="F27" s="25">
        <v>1.8</v>
      </c>
      <c r="G27" s="25">
        <v>0</v>
      </c>
      <c r="H27" s="25">
        <v>29.16</v>
      </c>
      <c r="I27" s="25">
        <v>137.80799999999999</v>
      </c>
      <c r="J27" s="26">
        <v>1.26</v>
      </c>
      <c r="K27" s="26">
        <v>0</v>
      </c>
      <c r="L27" s="26">
        <v>0</v>
      </c>
      <c r="M27" s="26">
        <v>0</v>
      </c>
      <c r="N27" s="26">
        <v>21.96</v>
      </c>
      <c r="O27" s="26">
        <v>0</v>
      </c>
      <c r="P27" s="26">
        <v>7.2</v>
      </c>
      <c r="Q27" s="26">
        <v>0</v>
      </c>
      <c r="R27" s="26">
        <v>0</v>
      </c>
      <c r="S27" s="26">
        <v>1.44</v>
      </c>
      <c r="T27" s="26">
        <v>1.26</v>
      </c>
      <c r="U27" s="26">
        <v>81</v>
      </c>
      <c r="V27" s="26">
        <v>221.4</v>
      </c>
      <c r="W27" s="26">
        <v>196.2</v>
      </c>
      <c r="X27" s="26">
        <v>23.4</v>
      </c>
      <c r="Y27" s="26">
        <v>153</v>
      </c>
      <c r="Z27" s="26">
        <v>0.18</v>
      </c>
      <c r="AA27" s="26">
        <v>0</v>
      </c>
      <c r="AB27" s="26">
        <v>0</v>
      </c>
      <c r="AC27" s="26">
        <v>0</v>
      </c>
      <c r="AD27" s="26">
        <v>0</v>
      </c>
      <c r="AE27" s="26">
        <v>0.05</v>
      </c>
      <c r="AF27" s="26">
        <v>0.23</v>
      </c>
      <c r="AG27" s="26">
        <v>0.18</v>
      </c>
      <c r="AH27" s="26">
        <v>1.62</v>
      </c>
      <c r="AI27" s="26">
        <v>2.88</v>
      </c>
      <c r="AJ27" s="26">
        <v>0</v>
      </c>
      <c r="AK27" s="26">
        <v>3924</v>
      </c>
      <c r="AL27" s="26">
        <v>3996</v>
      </c>
      <c r="AM27" s="26">
        <v>6876</v>
      </c>
      <c r="AN27" s="26">
        <v>5508</v>
      </c>
      <c r="AO27" s="26">
        <v>1224</v>
      </c>
      <c r="AP27" s="26">
        <v>3636</v>
      </c>
      <c r="AQ27" s="26">
        <v>1080</v>
      </c>
      <c r="AR27" s="26">
        <v>3096</v>
      </c>
      <c r="AS27" s="26">
        <v>3312</v>
      </c>
      <c r="AT27" s="26">
        <v>3564</v>
      </c>
      <c r="AU27" s="26">
        <v>8028</v>
      </c>
      <c r="AV27" s="26">
        <v>1656</v>
      </c>
      <c r="AW27" s="26">
        <v>2160</v>
      </c>
      <c r="AX27" s="26">
        <v>8568</v>
      </c>
      <c r="AY27" s="26">
        <v>0</v>
      </c>
      <c r="AZ27" s="26">
        <v>3816</v>
      </c>
      <c r="BA27" s="26">
        <v>4464</v>
      </c>
      <c r="BB27" s="26">
        <v>2412</v>
      </c>
      <c r="BC27" s="26">
        <v>1368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148.68</v>
      </c>
      <c r="CC27" s="25">
        <v>18.190000000000001</v>
      </c>
      <c r="CE27" s="23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15.16</v>
      </c>
    </row>
    <row r="28" spans="1:96" s="23" customFormat="1">
      <c r="A28" s="23" t="str">
        <f>"16"</f>
        <v>16</v>
      </c>
      <c r="B28" s="24" t="s">
        <v>110</v>
      </c>
      <c r="C28" s="25" t="str">
        <f>"40"</f>
        <v>40</v>
      </c>
      <c r="D28" s="25">
        <v>9.6</v>
      </c>
      <c r="E28" s="25">
        <v>0</v>
      </c>
      <c r="F28" s="25">
        <v>0.6</v>
      </c>
      <c r="G28" s="25">
        <v>0</v>
      </c>
      <c r="H28" s="25">
        <v>18.52</v>
      </c>
      <c r="I28" s="25">
        <v>119.38399999999999</v>
      </c>
      <c r="J28" s="26">
        <v>0.2</v>
      </c>
      <c r="K28" s="26">
        <v>0</v>
      </c>
      <c r="L28" s="26">
        <v>0</v>
      </c>
      <c r="M28" s="26">
        <v>0</v>
      </c>
      <c r="N28" s="26">
        <v>1.1599999999999999</v>
      </c>
      <c r="O28" s="26">
        <v>17.36</v>
      </c>
      <c r="P28" s="26">
        <v>0</v>
      </c>
      <c r="Q28" s="26">
        <v>0</v>
      </c>
      <c r="R28" s="26">
        <v>0</v>
      </c>
      <c r="S28" s="26">
        <v>0</v>
      </c>
      <c r="T28" s="26">
        <v>1.08</v>
      </c>
      <c r="U28" s="26">
        <v>22</v>
      </c>
      <c r="V28" s="26">
        <v>268.8</v>
      </c>
      <c r="W28" s="26">
        <v>33.200000000000003</v>
      </c>
      <c r="X28" s="26">
        <v>32</v>
      </c>
      <c r="Y28" s="26">
        <v>156</v>
      </c>
      <c r="Z28" s="26">
        <v>4.72</v>
      </c>
      <c r="AA28" s="26">
        <v>0</v>
      </c>
      <c r="AB28" s="26">
        <v>12</v>
      </c>
      <c r="AC28" s="26">
        <v>2</v>
      </c>
      <c r="AD28" s="26">
        <v>0.2</v>
      </c>
      <c r="AE28" s="26">
        <v>0.2</v>
      </c>
      <c r="AF28" s="26">
        <v>0.08</v>
      </c>
      <c r="AG28" s="26">
        <v>0.72</v>
      </c>
      <c r="AH28" s="26">
        <v>22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5.6</v>
      </c>
      <c r="CC28" s="25">
        <v>6.28</v>
      </c>
      <c r="CE28" s="23">
        <v>2</v>
      </c>
      <c r="CG28" s="23">
        <v>0</v>
      </c>
      <c r="CH28" s="23">
        <v>0</v>
      </c>
      <c r="CI28" s="23">
        <v>0</v>
      </c>
      <c r="CJ28" s="23">
        <v>0</v>
      </c>
      <c r="CK28" s="23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5.23</v>
      </c>
    </row>
    <row r="29" spans="1:96" s="19" customFormat="1">
      <c r="A29" s="19" t="str">
        <f>"13"</f>
        <v>13</v>
      </c>
      <c r="B29" s="20" t="s">
        <v>111</v>
      </c>
      <c r="C29" s="21" t="str">
        <f>"160"</f>
        <v>160</v>
      </c>
      <c r="D29" s="21">
        <v>0.64</v>
      </c>
      <c r="E29" s="21">
        <v>0</v>
      </c>
      <c r="F29" s="21">
        <v>0.64</v>
      </c>
      <c r="G29" s="21">
        <v>0.64</v>
      </c>
      <c r="H29" s="21">
        <v>18.559999999999999</v>
      </c>
      <c r="I29" s="21">
        <v>77.888000000000005</v>
      </c>
      <c r="J29" s="22">
        <v>0.16</v>
      </c>
      <c r="K29" s="22">
        <v>0</v>
      </c>
      <c r="L29" s="22">
        <v>0</v>
      </c>
      <c r="M29" s="22">
        <v>0</v>
      </c>
      <c r="N29" s="22">
        <v>14.4</v>
      </c>
      <c r="O29" s="22">
        <v>1.28</v>
      </c>
      <c r="P29" s="22">
        <v>2.88</v>
      </c>
      <c r="Q29" s="22">
        <v>0</v>
      </c>
      <c r="R29" s="22">
        <v>0</v>
      </c>
      <c r="S29" s="22">
        <v>1.28</v>
      </c>
      <c r="T29" s="22">
        <v>0.8</v>
      </c>
      <c r="U29" s="22">
        <v>41.6</v>
      </c>
      <c r="V29" s="22">
        <v>444.8</v>
      </c>
      <c r="W29" s="22">
        <v>25.6</v>
      </c>
      <c r="X29" s="22">
        <v>14.4</v>
      </c>
      <c r="Y29" s="22">
        <v>17.600000000000001</v>
      </c>
      <c r="Z29" s="22">
        <v>3.52</v>
      </c>
      <c r="AA29" s="22">
        <v>0</v>
      </c>
      <c r="AB29" s="22">
        <v>48</v>
      </c>
      <c r="AC29" s="22">
        <v>8</v>
      </c>
      <c r="AD29" s="22">
        <v>0.32</v>
      </c>
      <c r="AE29" s="22">
        <v>0.05</v>
      </c>
      <c r="AF29" s="22">
        <v>0.03</v>
      </c>
      <c r="AG29" s="22">
        <v>0.48</v>
      </c>
      <c r="AH29" s="22">
        <v>0.64</v>
      </c>
      <c r="AI29" s="22">
        <v>16</v>
      </c>
      <c r="AJ29" s="22">
        <v>0</v>
      </c>
      <c r="AK29" s="22">
        <v>19.2</v>
      </c>
      <c r="AL29" s="22">
        <v>20.8</v>
      </c>
      <c r="AM29" s="22">
        <v>30.4</v>
      </c>
      <c r="AN29" s="22">
        <v>28.8</v>
      </c>
      <c r="AO29" s="22">
        <v>4.8</v>
      </c>
      <c r="AP29" s="22">
        <v>17.600000000000001</v>
      </c>
      <c r="AQ29" s="22">
        <v>4.8</v>
      </c>
      <c r="AR29" s="22">
        <v>14.4</v>
      </c>
      <c r="AS29" s="22">
        <v>27.2</v>
      </c>
      <c r="AT29" s="22">
        <v>16</v>
      </c>
      <c r="AU29" s="22">
        <v>124.8</v>
      </c>
      <c r="AV29" s="22">
        <v>11.2</v>
      </c>
      <c r="AW29" s="22">
        <v>22.4</v>
      </c>
      <c r="AX29" s="22">
        <v>67.2</v>
      </c>
      <c r="AY29" s="22">
        <v>0</v>
      </c>
      <c r="AZ29" s="22">
        <v>20.8</v>
      </c>
      <c r="BA29" s="22">
        <v>25.6</v>
      </c>
      <c r="BB29" s="22">
        <v>9.6</v>
      </c>
      <c r="BC29" s="22">
        <v>8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138.08000000000001</v>
      </c>
      <c r="CC29" s="21">
        <v>21.12</v>
      </c>
      <c r="CE29" s="19">
        <v>8</v>
      </c>
      <c r="CG29" s="19">
        <v>1</v>
      </c>
      <c r="CH29" s="19">
        <v>1</v>
      </c>
      <c r="CI29" s="19">
        <v>1</v>
      </c>
      <c r="CJ29" s="19">
        <v>75</v>
      </c>
      <c r="CK29" s="19">
        <v>75</v>
      </c>
      <c r="CL29" s="19">
        <v>75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17.600000000000001</v>
      </c>
    </row>
    <row r="30" spans="1:96" s="27" customFormat="1" ht="11.4">
      <c r="B30" s="28" t="s">
        <v>112</v>
      </c>
      <c r="C30" s="29"/>
      <c r="D30" s="29">
        <v>15.1</v>
      </c>
      <c r="E30" s="29">
        <v>0</v>
      </c>
      <c r="F30" s="29">
        <v>3.04</v>
      </c>
      <c r="G30" s="29">
        <v>0.64</v>
      </c>
      <c r="H30" s="29">
        <v>66.239999999999995</v>
      </c>
      <c r="I30" s="29">
        <v>335.08</v>
      </c>
      <c r="J30" s="30">
        <v>1.62</v>
      </c>
      <c r="K30" s="30">
        <v>0</v>
      </c>
      <c r="L30" s="30">
        <v>0</v>
      </c>
      <c r="M30" s="30">
        <v>0</v>
      </c>
      <c r="N30" s="30">
        <v>37.520000000000003</v>
      </c>
      <c r="O30" s="30">
        <v>18.64</v>
      </c>
      <c r="P30" s="30">
        <v>10.08</v>
      </c>
      <c r="Q30" s="30">
        <v>0</v>
      </c>
      <c r="R30" s="30">
        <v>0</v>
      </c>
      <c r="S30" s="30">
        <v>2.72</v>
      </c>
      <c r="T30" s="30">
        <v>3.14</v>
      </c>
      <c r="U30" s="30">
        <v>144.6</v>
      </c>
      <c r="V30" s="30">
        <v>935</v>
      </c>
      <c r="W30" s="30">
        <v>255</v>
      </c>
      <c r="X30" s="30">
        <v>69.8</v>
      </c>
      <c r="Y30" s="30">
        <v>326.60000000000002</v>
      </c>
      <c r="Z30" s="30">
        <v>8.42</v>
      </c>
      <c r="AA30" s="30">
        <v>0</v>
      </c>
      <c r="AB30" s="30">
        <v>60</v>
      </c>
      <c r="AC30" s="30">
        <v>10</v>
      </c>
      <c r="AD30" s="30">
        <v>0.52</v>
      </c>
      <c r="AE30" s="30">
        <v>0.3</v>
      </c>
      <c r="AF30" s="30">
        <v>0.35</v>
      </c>
      <c r="AG30" s="30">
        <v>1.38</v>
      </c>
      <c r="AH30" s="30">
        <v>24.26</v>
      </c>
      <c r="AI30" s="30">
        <v>18.88</v>
      </c>
      <c r="AJ30" s="30">
        <v>0</v>
      </c>
      <c r="AK30" s="30">
        <v>3943.2</v>
      </c>
      <c r="AL30" s="30">
        <v>4016.8</v>
      </c>
      <c r="AM30" s="30">
        <v>6906.4</v>
      </c>
      <c r="AN30" s="30">
        <v>5536.8</v>
      </c>
      <c r="AO30" s="30">
        <v>1228.8</v>
      </c>
      <c r="AP30" s="30">
        <v>3653.6</v>
      </c>
      <c r="AQ30" s="30">
        <v>1084.8</v>
      </c>
      <c r="AR30" s="30">
        <v>3110.4</v>
      </c>
      <c r="AS30" s="30">
        <v>3339.2</v>
      </c>
      <c r="AT30" s="30">
        <v>3580</v>
      </c>
      <c r="AU30" s="30">
        <v>8152.8</v>
      </c>
      <c r="AV30" s="30">
        <v>1667.2</v>
      </c>
      <c r="AW30" s="30">
        <v>2182.4</v>
      </c>
      <c r="AX30" s="30">
        <v>8635.2000000000007</v>
      </c>
      <c r="AY30" s="30">
        <v>0</v>
      </c>
      <c r="AZ30" s="30">
        <v>3836.8</v>
      </c>
      <c r="BA30" s="30">
        <v>4489.6000000000004</v>
      </c>
      <c r="BB30" s="30">
        <v>2421.6</v>
      </c>
      <c r="BC30" s="30">
        <v>1376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>
        <v>0</v>
      </c>
      <c r="BU30" s="30">
        <v>0</v>
      </c>
      <c r="BV30" s="30">
        <v>0</v>
      </c>
      <c r="BW30" s="30">
        <v>0</v>
      </c>
      <c r="BX30" s="30">
        <v>0</v>
      </c>
      <c r="BY30" s="30">
        <v>0</v>
      </c>
      <c r="BZ30" s="30">
        <v>0</v>
      </c>
      <c r="CA30" s="30">
        <v>0</v>
      </c>
      <c r="CB30" s="30">
        <v>292.36</v>
      </c>
      <c r="CC30" s="29">
        <f>SUM($CC$26:$CC$29)</f>
        <v>45.59</v>
      </c>
      <c r="CD30" s="27">
        <f>$I$30/$I$53*100</f>
        <v>9.7485191607219743</v>
      </c>
      <c r="CE30" s="27">
        <v>10</v>
      </c>
      <c r="CG30" s="27">
        <v>1</v>
      </c>
      <c r="CH30" s="27">
        <v>1</v>
      </c>
      <c r="CI30" s="27">
        <v>1</v>
      </c>
      <c r="CJ30" s="27">
        <v>75</v>
      </c>
      <c r="CK30" s="27">
        <v>75</v>
      </c>
      <c r="CL30" s="27">
        <v>75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</row>
    <row r="31" spans="1:96" s="87" customFormat="1" ht="11.4">
      <c r="A31" s="87" t="s">
        <v>156</v>
      </c>
    </row>
    <row r="32" spans="1:96">
      <c r="B32" s="18" t="s">
        <v>113</v>
      </c>
      <c r="C32" s="16"/>
      <c r="D32" s="16"/>
      <c r="E32" s="16"/>
      <c r="F32" s="16"/>
      <c r="G32" s="16"/>
      <c r="H32" s="16"/>
      <c r="I32" s="16"/>
    </row>
    <row r="33" spans="1:96" s="23" customFormat="1" ht="24">
      <c r="A33" s="23" t="str">
        <f>"16/4"</f>
        <v>16/4</v>
      </c>
      <c r="B33" s="24" t="s">
        <v>93</v>
      </c>
      <c r="C33" s="25" t="str">
        <f>"250"</f>
        <v>250</v>
      </c>
      <c r="D33" s="25">
        <v>8.17</v>
      </c>
      <c r="E33" s="25">
        <v>2.94</v>
      </c>
      <c r="F33" s="25">
        <v>7.46</v>
      </c>
      <c r="G33" s="25">
        <v>1.65</v>
      </c>
      <c r="H33" s="25">
        <v>40.68</v>
      </c>
      <c r="I33" s="25">
        <v>260.55579</v>
      </c>
      <c r="J33" s="26">
        <v>4.51</v>
      </c>
      <c r="K33" s="26">
        <v>0.11</v>
      </c>
      <c r="L33" s="26">
        <v>0</v>
      </c>
      <c r="M33" s="26">
        <v>0</v>
      </c>
      <c r="N33" s="26">
        <v>9.65</v>
      </c>
      <c r="O33" s="26">
        <v>29.39</v>
      </c>
      <c r="P33" s="26">
        <v>1.64</v>
      </c>
      <c r="Q33" s="26">
        <v>0</v>
      </c>
      <c r="R33" s="26">
        <v>0</v>
      </c>
      <c r="S33" s="26">
        <v>0.1</v>
      </c>
      <c r="T33" s="26">
        <v>2.3199999999999998</v>
      </c>
      <c r="U33" s="26">
        <v>442.9</v>
      </c>
      <c r="V33" s="26">
        <v>222.85</v>
      </c>
      <c r="W33" s="26">
        <v>121.91</v>
      </c>
      <c r="X33" s="26">
        <v>48.48</v>
      </c>
      <c r="Y33" s="26">
        <v>181.61</v>
      </c>
      <c r="Z33" s="26">
        <v>1.31</v>
      </c>
      <c r="AA33" s="26">
        <v>24</v>
      </c>
      <c r="AB33" s="26">
        <v>28</v>
      </c>
      <c r="AC33" s="26">
        <v>46</v>
      </c>
      <c r="AD33" s="26">
        <v>0.2</v>
      </c>
      <c r="AE33" s="26">
        <v>0.18</v>
      </c>
      <c r="AF33" s="26">
        <v>0.14000000000000001</v>
      </c>
      <c r="AG33" s="26">
        <v>0.72</v>
      </c>
      <c r="AH33" s="26">
        <v>3.11</v>
      </c>
      <c r="AI33" s="26">
        <v>0.52</v>
      </c>
      <c r="AJ33" s="26">
        <v>0</v>
      </c>
      <c r="AK33" s="26">
        <v>376.09</v>
      </c>
      <c r="AL33" s="26">
        <v>355.37</v>
      </c>
      <c r="AM33" s="26">
        <v>983.99</v>
      </c>
      <c r="AN33" s="26">
        <v>346.16</v>
      </c>
      <c r="AO33" s="26">
        <v>209.48</v>
      </c>
      <c r="AP33" s="26">
        <v>312.41000000000003</v>
      </c>
      <c r="AQ33" s="26">
        <v>127.04</v>
      </c>
      <c r="AR33" s="26">
        <v>411.81</v>
      </c>
      <c r="AS33" s="26">
        <v>506.94</v>
      </c>
      <c r="AT33" s="26">
        <v>200.97</v>
      </c>
      <c r="AU33" s="26">
        <v>308.18</v>
      </c>
      <c r="AV33" s="26">
        <v>123.85</v>
      </c>
      <c r="AW33" s="26">
        <v>142.13</v>
      </c>
      <c r="AX33" s="26">
        <v>1050.07</v>
      </c>
      <c r="AY33" s="26">
        <v>0</v>
      </c>
      <c r="AZ33" s="26">
        <v>382.96</v>
      </c>
      <c r="BA33" s="26">
        <v>331.54</v>
      </c>
      <c r="BB33" s="26">
        <v>367.63</v>
      </c>
      <c r="BC33" s="26">
        <v>109.51</v>
      </c>
      <c r="BD33" s="26">
        <v>0.12</v>
      </c>
      <c r="BE33" s="26">
        <v>0.05</v>
      </c>
      <c r="BF33" s="26">
        <v>0.03</v>
      </c>
      <c r="BG33" s="26">
        <v>7.0000000000000007E-2</v>
      </c>
      <c r="BH33" s="26">
        <v>0.08</v>
      </c>
      <c r="BI33" s="26">
        <v>0.35</v>
      </c>
      <c r="BJ33" s="26">
        <v>0</v>
      </c>
      <c r="BK33" s="26">
        <v>1.08</v>
      </c>
      <c r="BL33" s="26">
        <v>0</v>
      </c>
      <c r="BM33" s="26">
        <v>0.32</v>
      </c>
      <c r="BN33" s="26">
        <v>0.01</v>
      </c>
      <c r="BO33" s="26">
        <v>0</v>
      </c>
      <c r="BP33" s="26">
        <v>0</v>
      </c>
      <c r="BQ33" s="26">
        <v>7.0000000000000007E-2</v>
      </c>
      <c r="BR33" s="26">
        <v>0.11</v>
      </c>
      <c r="BS33" s="26">
        <v>1.02</v>
      </c>
      <c r="BT33" s="26">
        <v>0</v>
      </c>
      <c r="BU33" s="26">
        <v>0</v>
      </c>
      <c r="BV33" s="26">
        <v>0.96</v>
      </c>
      <c r="BW33" s="26">
        <v>0.02</v>
      </c>
      <c r="BX33" s="26">
        <v>0</v>
      </c>
      <c r="BY33" s="26">
        <v>0</v>
      </c>
      <c r="BZ33" s="26">
        <v>0</v>
      </c>
      <c r="CA33" s="26">
        <v>0</v>
      </c>
      <c r="CB33" s="26">
        <v>206.66</v>
      </c>
      <c r="CC33" s="25">
        <v>19.34</v>
      </c>
      <c r="CE33" s="23">
        <v>28.67</v>
      </c>
      <c r="CG33" s="23">
        <v>47.3</v>
      </c>
      <c r="CH33" s="23">
        <v>23.4</v>
      </c>
      <c r="CI33" s="23">
        <v>35.35</v>
      </c>
      <c r="CJ33" s="23">
        <v>2337.13</v>
      </c>
      <c r="CK33" s="23">
        <v>1071.51</v>
      </c>
      <c r="CL33" s="23">
        <v>1704.32</v>
      </c>
      <c r="CM33" s="23">
        <v>40.21</v>
      </c>
      <c r="CN33" s="23">
        <v>20.75</v>
      </c>
      <c r="CO33" s="23">
        <v>30.48</v>
      </c>
      <c r="CP33" s="23">
        <v>5</v>
      </c>
      <c r="CQ33" s="23">
        <v>1</v>
      </c>
      <c r="CR33" s="23">
        <v>11.72</v>
      </c>
    </row>
    <row r="34" spans="1:96" s="23" customFormat="1">
      <c r="A34" s="23" t="str">
        <f>"4/13"</f>
        <v>4/13</v>
      </c>
      <c r="B34" s="24" t="s">
        <v>94</v>
      </c>
      <c r="C34" s="25" t="str">
        <f>"25"</f>
        <v>25</v>
      </c>
      <c r="D34" s="25">
        <v>5.8</v>
      </c>
      <c r="E34" s="25">
        <v>5.8</v>
      </c>
      <c r="F34" s="25">
        <v>7.38</v>
      </c>
      <c r="G34" s="25">
        <v>0</v>
      </c>
      <c r="H34" s="25">
        <v>0</v>
      </c>
      <c r="I34" s="25">
        <v>91.075000000000003</v>
      </c>
      <c r="J34" s="26">
        <v>3.98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0.5</v>
      </c>
      <c r="T34" s="26">
        <v>1.08</v>
      </c>
      <c r="U34" s="26">
        <v>202.5</v>
      </c>
      <c r="V34" s="26">
        <v>22</v>
      </c>
      <c r="W34" s="26">
        <v>220</v>
      </c>
      <c r="X34" s="26">
        <v>8.75</v>
      </c>
      <c r="Y34" s="26">
        <v>125</v>
      </c>
      <c r="Z34" s="26">
        <v>0.25</v>
      </c>
      <c r="AA34" s="26">
        <v>65</v>
      </c>
      <c r="AB34" s="26">
        <v>42.5</v>
      </c>
      <c r="AC34" s="26">
        <v>72</v>
      </c>
      <c r="AD34" s="26">
        <v>0.13</v>
      </c>
      <c r="AE34" s="26">
        <v>0.01</v>
      </c>
      <c r="AF34" s="26">
        <v>0.08</v>
      </c>
      <c r="AG34" s="26">
        <v>0.05</v>
      </c>
      <c r="AH34" s="26">
        <v>1.53</v>
      </c>
      <c r="AI34" s="26">
        <v>0.18</v>
      </c>
      <c r="AJ34" s="26">
        <v>0</v>
      </c>
      <c r="AK34" s="26">
        <v>422.5</v>
      </c>
      <c r="AL34" s="26">
        <v>242.5</v>
      </c>
      <c r="AM34" s="26">
        <v>482.5</v>
      </c>
      <c r="AN34" s="26">
        <v>382.5</v>
      </c>
      <c r="AO34" s="26">
        <v>135</v>
      </c>
      <c r="AP34" s="26">
        <v>230</v>
      </c>
      <c r="AQ34" s="26">
        <v>165</v>
      </c>
      <c r="AR34" s="26">
        <v>305</v>
      </c>
      <c r="AS34" s="26">
        <v>150</v>
      </c>
      <c r="AT34" s="26">
        <v>177.5</v>
      </c>
      <c r="AU34" s="26">
        <v>337.5</v>
      </c>
      <c r="AV34" s="26">
        <v>372.5</v>
      </c>
      <c r="AW34" s="26">
        <v>95</v>
      </c>
      <c r="AX34" s="26">
        <v>1150</v>
      </c>
      <c r="AY34" s="26">
        <v>0</v>
      </c>
      <c r="AZ34" s="26">
        <v>580</v>
      </c>
      <c r="BA34" s="26">
        <v>300</v>
      </c>
      <c r="BB34" s="26">
        <v>337.5</v>
      </c>
      <c r="BC34" s="26">
        <v>52.5</v>
      </c>
      <c r="BD34" s="26">
        <v>0</v>
      </c>
      <c r="BE34" s="26">
        <v>0.03</v>
      </c>
      <c r="BF34" s="26">
        <v>0.1</v>
      </c>
      <c r="BG34" s="26">
        <v>0.32</v>
      </c>
      <c r="BH34" s="26">
        <v>0.28999999999999998</v>
      </c>
      <c r="BI34" s="26">
        <v>0.61</v>
      </c>
      <c r="BJ34" s="26">
        <v>7.0000000000000007E-2</v>
      </c>
      <c r="BK34" s="26">
        <v>1.55</v>
      </c>
      <c r="BL34" s="26">
        <v>0.05</v>
      </c>
      <c r="BM34" s="26">
        <v>0.85</v>
      </c>
      <c r="BN34" s="26">
        <v>0.05</v>
      </c>
      <c r="BO34" s="26">
        <v>0</v>
      </c>
      <c r="BP34" s="26">
        <v>0</v>
      </c>
      <c r="BQ34" s="26">
        <v>0.1</v>
      </c>
      <c r="BR34" s="26">
        <v>0.12</v>
      </c>
      <c r="BS34" s="26">
        <v>1.69</v>
      </c>
      <c r="BT34" s="26">
        <v>0</v>
      </c>
      <c r="BU34" s="26">
        <v>0</v>
      </c>
      <c r="BV34" s="26">
        <v>0.17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10.25</v>
      </c>
      <c r="CC34" s="25">
        <v>21.3</v>
      </c>
      <c r="CE34" s="23">
        <v>72.08</v>
      </c>
      <c r="CG34" s="23">
        <v>0</v>
      </c>
      <c r="CH34" s="23">
        <v>0</v>
      </c>
      <c r="CI34" s="23">
        <v>0</v>
      </c>
      <c r="CJ34" s="23">
        <v>1000</v>
      </c>
      <c r="CK34" s="23">
        <v>740</v>
      </c>
      <c r="CL34" s="23">
        <v>870</v>
      </c>
      <c r="CM34" s="23">
        <v>3.06</v>
      </c>
      <c r="CN34" s="23">
        <v>1.94</v>
      </c>
      <c r="CO34" s="23">
        <v>2.5</v>
      </c>
      <c r="CP34" s="23">
        <v>0</v>
      </c>
      <c r="CQ34" s="23">
        <v>0</v>
      </c>
      <c r="CR34" s="23">
        <v>12.91</v>
      </c>
    </row>
    <row r="35" spans="1:96" s="23" customFormat="1">
      <c r="A35" s="23" t="str">
        <f>"10"</f>
        <v>10</v>
      </c>
      <c r="B35" s="24" t="s">
        <v>95</v>
      </c>
      <c r="C35" s="25" t="str">
        <f>"20"</f>
        <v>20</v>
      </c>
      <c r="D35" s="25">
        <v>0.16</v>
      </c>
      <c r="E35" s="25">
        <v>0.16</v>
      </c>
      <c r="F35" s="25">
        <v>14.5</v>
      </c>
      <c r="G35" s="25">
        <v>0</v>
      </c>
      <c r="H35" s="25">
        <v>0.26</v>
      </c>
      <c r="I35" s="25">
        <v>132.12799999999999</v>
      </c>
      <c r="J35" s="26">
        <v>9.42</v>
      </c>
      <c r="K35" s="26">
        <v>0.44</v>
      </c>
      <c r="L35" s="26">
        <v>0</v>
      </c>
      <c r="M35" s="26">
        <v>0</v>
      </c>
      <c r="N35" s="26">
        <v>0.26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0.28000000000000003</v>
      </c>
      <c r="U35" s="26">
        <v>3</v>
      </c>
      <c r="V35" s="26">
        <v>6</v>
      </c>
      <c r="W35" s="26">
        <v>4.8</v>
      </c>
      <c r="X35" s="26">
        <v>0</v>
      </c>
      <c r="Y35" s="26">
        <v>6</v>
      </c>
      <c r="Z35" s="26">
        <v>0.04</v>
      </c>
      <c r="AA35" s="26">
        <v>80</v>
      </c>
      <c r="AB35" s="26">
        <v>60</v>
      </c>
      <c r="AC35" s="26">
        <v>90</v>
      </c>
      <c r="AD35" s="26">
        <v>0.2</v>
      </c>
      <c r="AE35" s="26">
        <v>0</v>
      </c>
      <c r="AF35" s="26">
        <v>0.02</v>
      </c>
      <c r="AG35" s="26">
        <v>0.02</v>
      </c>
      <c r="AH35" s="26">
        <v>0.04</v>
      </c>
      <c r="AI35" s="26">
        <v>0</v>
      </c>
      <c r="AJ35" s="26">
        <v>0</v>
      </c>
      <c r="AK35" s="26">
        <v>8.4</v>
      </c>
      <c r="AL35" s="26">
        <v>8.1999999999999993</v>
      </c>
      <c r="AM35" s="26">
        <v>15.2</v>
      </c>
      <c r="AN35" s="26">
        <v>9</v>
      </c>
      <c r="AO35" s="26">
        <v>3.4</v>
      </c>
      <c r="AP35" s="26">
        <v>9.4</v>
      </c>
      <c r="AQ35" s="26">
        <v>8.6</v>
      </c>
      <c r="AR35" s="26">
        <v>8.4</v>
      </c>
      <c r="AS35" s="26">
        <v>7.2</v>
      </c>
      <c r="AT35" s="26">
        <v>5.2</v>
      </c>
      <c r="AU35" s="26">
        <v>11.4</v>
      </c>
      <c r="AV35" s="26">
        <v>7</v>
      </c>
      <c r="AW35" s="26">
        <v>4.8</v>
      </c>
      <c r="AX35" s="26">
        <v>28.4</v>
      </c>
      <c r="AY35" s="26">
        <v>0</v>
      </c>
      <c r="AZ35" s="26">
        <v>9.6</v>
      </c>
      <c r="BA35" s="26">
        <v>10.8</v>
      </c>
      <c r="BB35" s="26">
        <v>8.4</v>
      </c>
      <c r="BC35" s="26">
        <v>2</v>
      </c>
      <c r="BD35" s="26">
        <v>0.54</v>
      </c>
      <c r="BE35" s="26">
        <v>0.25</v>
      </c>
      <c r="BF35" s="26">
        <v>0.13</v>
      </c>
      <c r="BG35" s="26">
        <v>0.3</v>
      </c>
      <c r="BH35" s="26">
        <v>0.34</v>
      </c>
      <c r="BI35" s="26">
        <v>1.59</v>
      </c>
      <c r="BJ35" s="26">
        <v>0</v>
      </c>
      <c r="BK35" s="26">
        <v>4.42</v>
      </c>
      <c r="BL35" s="26">
        <v>0</v>
      </c>
      <c r="BM35" s="26">
        <v>1.36</v>
      </c>
      <c r="BN35" s="26">
        <v>0</v>
      </c>
      <c r="BO35" s="26">
        <v>0</v>
      </c>
      <c r="BP35" s="26">
        <v>0</v>
      </c>
      <c r="BQ35" s="26">
        <v>0.31</v>
      </c>
      <c r="BR35" s="26">
        <v>0.46</v>
      </c>
      <c r="BS35" s="26">
        <v>3.6</v>
      </c>
      <c r="BT35" s="26">
        <v>0</v>
      </c>
      <c r="BU35" s="26">
        <v>0</v>
      </c>
      <c r="BV35" s="26">
        <v>0.18</v>
      </c>
      <c r="BW35" s="26">
        <v>0.01</v>
      </c>
      <c r="BX35" s="26">
        <v>0</v>
      </c>
      <c r="BY35" s="26">
        <v>0</v>
      </c>
      <c r="BZ35" s="26">
        <v>0</v>
      </c>
      <c r="CA35" s="26">
        <v>0</v>
      </c>
      <c r="CB35" s="26">
        <v>5</v>
      </c>
      <c r="CC35" s="25">
        <v>21.45</v>
      </c>
      <c r="CE35" s="23">
        <v>90</v>
      </c>
      <c r="CG35" s="23">
        <v>0.6</v>
      </c>
      <c r="CH35" s="23">
        <v>0.15</v>
      </c>
      <c r="CI35" s="23">
        <v>0.38</v>
      </c>
      <c r="CJ35" s="23">
        <v>30</v>
      </c>
      <c r="CK35" s="23">
        <v>12.3</v>
      </c>
      <c r="CL35" s="23">
        <v>21.15</v>
      </c>
      <c r="CM35" s="23">
        <v>2.57</v>
      </c>
      <c r="CN35" s="23">
        <v>1.31</v>
      </c>
      <c r="CO35" s="23">
        <v>1.94</v>
      </c>
      <c r="CP35" s="23">
        <v>0</v>
      </c>
      <c r="CQ35" s="23">
        <v>0</v>
      </c>
      <c r="CR35" s="23">
        <v>13</v>
      </c>
    </row>
    <row r="36" spans="1:96" s="23" customFormat="1">
      <c r="A36" s="23" t="str">
        <f>"1"</f>
        <v>1</v>
      </c>
      <c r="B36" s="24" t="s">
        <v>96</v>
      </c>
      <c r="C36" s="25" t="str">
        <f>"55"</f>
        <v>55</v>
      </c>
      <c r="D36" s="25">
        <v>4.24</v>
      </c>
      <c r="E36" s="25">
        <v>0</v>
      </c>
      <c r="F36" s="25">
        <v>1.65</v>
      </c>
      <c r="G36" s="25">
        <v>1.65</v>
      </c>
      <c r="H36" s="25">
        <v>29.32</v>
      </c>
      <c r="I36" s="25">
        <v>148.23599999999999</v>
      </c>
      <c r="J36" s="26">
        <v>0.28000000000000003</v>
      </c>
      <c r="K36" s="26">
        <v>0</v>
      </c>
      <c r="L36" s="26">
        <v>0</v>
      </c>
      <c r="M36" s="26">
        <v>0</v>
      </c>
      <c r="N36" s="26">
        <v>1.82</v>
      </c>
      <c r="O36" s="26">
        <v>25.74</v>
      </c>
      <c r="P36" s="26">
        <v>1.76</v>
      </c>
      <c r="Q36" s="26">
        <v>0</v>
      </c>
      <c r="R36" s="26">
        <v>0</v>
      </c>
      <c r="S36" s="26">
        <v>0.17</v>
      </c>
      <c r="T36" s="26">
        <v>0.88</v>
      </c>
      <c r="U36" s="26">
        <v>235.95</v>
      </c>
      <c r="V36" s="26">
        <v>72.05</v>
      </c>
      <c r="W36" s="26">
        <v>12.1</v>
      </c>
      <c r="X36" s="26">
        <v>18.149999999999999</v>
      </c>
      <c r="Y36" s="26">
        <v>46.75</v>
      </c>
      <c r="Z36" s="26">
        <v>1.1000000000000001</v>
      </c>
      <c r="AA36" s="26">
        <v>0</v>
      </c>
      <c r="AB36" s="26">
        <v>0</v>
      </c>
      <c r="AC36" s="26">
        <v>0</v>
      </c>
      <c r="AD36" s="26">
        <v>0.94</v>
      </c>
      <c r="AE36" s="26">
        <v>0.09</v>
      </c>
      <c r="AF36" s="26">
        <v>0.03</v>
      </c>
      <c r="AG36" s="26">
        <v>0.88</v>
      </c>
      <c r="AH36" s="26">
        <v>1.65</v>
      </c>
      <c r="AI36" s="26">
        <v>0</v>
      </c>
      <c r="AJ36" s="26">
        <v>0</v>
      </c>
      <c r="AK36" s="26">
        <v>204.6</v>
      </c>
      <c r="AL36" s="26">
        <v>212.3</v>
      </c>
      <c r="AM36" s="26">
        <v>325.05</v>
      </c>
      <c r="AN36" s="26">
        <v>109.45</v>
      </c>
      <c r="AO36" s="26">
        <v>64.349999999999994</v>
      </c>
      <c r="AP36" s="26">
        <v>128.69999999999999</v>
      </c>
      <c r="AQ36" s="26">
        <v>48.4</v>
      </c>
      <c r="AR36" s="26">
        <v>231</v>
      </c>
      <c r="AS36" s="26">
        <v>143.55000000000001</v>
      </c>
      <c r="AT36" s="26">
        <v>199.65</v>
      </c>
      <c r="AU36" s="26">
        <v>165.55</v>
      </c>
      <c r="AV36" s="26">
        <v>88.55</v>
      </c>
      <c r="AW36" s="26">
        <v>154</v>
      </c>
      <c r="AX36" s="26">
        <v>1278.75</v>
      </c>
      <c r="AY36" s="26">
        <v>0</v>
      </c>
      <c r="AZ36" s="26">
        <v>416.35</v>
      </c>
      <c r="BA36" s="26">
        <v>182.05</v>
      </c>
      <c r="BB36" s="26">
        <v>122.1</v>
      </c>
      <c r="BC36" s="26">
        <v>95.15</v>
      </c>
      <c r="BD36" s="26">
        <v>0</v>
      </c>
      <c r="BE36" s="26">
        <v>0</v>
      </c>
      <c r="BF36" s="26">
        <v>0</v>
      </c>
      <c r="BG36" s="26">
        <v>0</v>
      </c>
      <c r="BH36" s="26">
        <v>0.01</v>
      </c>
      <c r="BI36" s="26">
        <v>0.01</v>
      </c>
      <c r="BJ36" s="26">
        <v>0</v>
      </c>
      <c r="BK36" s="26">
        <v>0.18</v>
      </c>
      <c r="BL36" s="26">
        <v>0</v>
      </c>
      <c r="BM36" s="26">
        <v>0.08</v>
      </c>
      <c r="BN36" s="26">
        <v>0.01</v>
      </c>
      <c r="BO36" s="26">
        <v>0</v>
      </c>
      <c r="BP36" s="26">
        <v>0</v>
      </c>
      <c r="BQ36" s="26">
        <v>0</v>
      </c>
      <c r="BR36" s="26">
        <v>0.01</v>
      </c>
      <c r="BS36" s="26">
        <v>0.64</v>
      </c>
      <c r="BT36" s="26">
        <v>0</v>
      </c>
      <c r="BU36" s="26">
        <v>0</v>
      </c>
      <c r="BV36" s="26">
        <v>0.48</v>
      </c>
      <c r="BW36" s="26">
        <v>0.01</v>
      </c>
      <c r="BX36" s="26">
        <v>0</v>
      </c>
      <c r="BY36" s="26">
        <v>0</v>
      </c>
      <c r="BZ36" s="26">
        <v>0</v>
      </c>
      <c r="CA36" s="26">
        <v>0</v>
      </c>
      <c r="CB36" s="26">
        <v>18.760000000000002</v>
      </c>
      <c r="CC36" s="25">
        <v>5.83</v>
      </c>
      <c r="CE36" s="23">
        <v>0</v>
      </c>
      <c r="CG36" s="23">
        <v>0</v>
      </c>
      <c r="CH36" s="23">
        <v>0</v>
      </c>
      <c r="CI36" s="23">
        <v>0</v>
      </c>
      <c r="CJ36" s="23">
        <v>287.33999999999997</v>
      </c>
      <c r="CK36" s="23">
        <v>110.7</v>
      </c>
      <c r="CL36" s="23">
        <v>199.02</v>
      </c>
      <c r="CM36" s="23">
        <v>2.2999999999999998</v>
      </c>
      <c r="CN36" s="23">
        <v>2.2999999999999998</v>
      </c>
      <c r="CO36" s="23">
        <v>2.2999999999999998</v>
      </c>
      <c r="CP36" s="23">
        <v>0</v>
      </c>
      <c r="CQ36" s="23">
        <v>0</v>
      </c>
      <c r="CR36" s="23">
        <v>4.8600000000000003</v>
      </c>
    </row>
    <row r="37" spans="1:96" s="19" customFormat="1">
      <c r="A37" s="19" t="str">
        <f>"27/10"</f>
        <v>27/10</v>
      </c>
      <c r="B37" s="20" t="s">
        <v>97</v>
      </c>
      <c r="C37" s="21" t="str">
        <f>"200"</f>
        <v>200</v>
      </c>
      <c r="D37" s="21">
        <v>0.1</v>
      </c>
      <c r="E37" s="21">
        <v>0</v>
      </c>
      <c r="F37" s="21">
        <v>0.02</v>
      </c>
      <c r="G37" s="21">
        <v>0.02</v>
      </c>
      <c r="H37" s="21">
        <v>5.94</v>
      </c>
      <c r="I37" s="21">
        <v>23.095202</v>
      </c>
      <c r="J37" s="22">
        <v>0</v>
      </c>
      <c r="K37" s="22">
        <v>0</v>
      </c>
      <c r="L37" s="22">
        <v>0</v>
      </c>
      <c r="M37" s="22">
        <v>0</v>
      </c>
      <c r="N37" s="22">
        <v>5.89</v>
      </c>
      <c r="O37" s="22">
        <v>0</v>
      </c>
      <c r="P37" s="22">
        <v>0.05</v>
      </c>
      <c r="Q37" s="22">
        <v>0</v>
      </c>
      <c r="R37" s="22">
        <v>0</v>
      </c>
      <c r="S37" s="22">
        <v>0</v>
      </c>
      <c r="T37" s="22">
        <v>0.03</v>
      </c>
      <c r="U37" s="22">
        <v>0.06</v>
      </c>
      <c r="V37" s="22">
        <v>0.18</v>
      </c>
      <c r="W37" s="22">
        <v>0.17</v>
      </c>
      <c r="X37" s="22">
        <v>0</v>
      </c>
      <c r="Y37" s="22">
        <v>0</v>
      </c>
      <c r="Z37" s="22">
        <v>0.02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200.05</v>
      </c>
      <c r="CC37" s="21">
        <v>0.97</v>
      </c>
      <c r="CE37" s="19">
        <v>0</v>
      </c>
      <c r="CG37" s="19">
        <v>0.6</v>
      </c>
      <c r="CH37" s="19">
        <v>0.6</v>
      </c>
      <c r="CI37" s="19">
        <v>0.6</v>
      </c>
      <c r="CJ37" s="19">
        <v>60</v>
      </c>
      <c r="CK37" s="19">
        <v>24.6</v>
      </c>
      <c r="CL37" s="19">
        <v>42.3</v>
      </c>
      <c r="CM37" s="19">
        <v>6.54</v>
      </c>
      <c r="CN37" s="19">
        <v>3.84</v>
      </c>
      <c r="CO37" s="19">
        <v>5.19</v>
      </c>
      <c r="CP37" s="19">
        <v>6</v>
      </c>
      <c r="CQ37" s="19">
        <v>0</v>
      </c>
      <c r="CR37" s="19">
        <v>0.59</v>
      </c>
    </row>
    <row r="38" spans="1:96" s="27" customFormat="1" ht="11.4">
      <c r="B38" s="28" t="s">
        <v>114</v>
      </c>
      <c r="C38" s="29"/>
      <c r="D38" s="29">
        <v>18.46</v>
      </c>
      <c r="E38" s="29">
        <v>8.9</v>
      </c>
      <c r="F38" s="29">
        <v>31.01</v>
      </c>
      <c r="G38" s="29">
        <v>3.32</v>
      </c>
      <c r="H38" s="29">
        <v>76.2</v>
      </c>
      <c r="I38" s="29">
        <v>655.09</v>
      </c>
      <c r="J38" s="30">
        <v>18.18</v>
      </c>
      <c r="K38" s="30">
        <v>0.55000000000000004</v>
      </c>
      <c r="L38" s="30">
        <v>0</v>
      </c>
      <c r="M38" s="30">
        <v>0</v>
      </c>
      <c r="N38" s="30">
        <v>17.61</v>
      </c>
      <c r="O38" s="30">
        <v>55.13</v>
      </c>
      <c r="P38" s="30">
        <v>3.45</v>
      </c>
      <c r="Q38" s="30">
        <v>0</v>
      </c>
      <c r="R38" s="30">
        <v>0</v>
      </c>
      <c r="S38" s="30">
        <v>0.77</v>
      </c>
      <c r="T38" s="30">
        <v>4.59</v>
      </c>
      <c r="U38" s="30">
        <v>884.41</v>
      </c>
      <c r="V38" s="30">
        <v>323.08</v>
      </c>
      <c r="W38" s="30">
        <v>358.98</v>
      </c>
      <c r="X38" s="30">
        <v>75.38</v>
      </c>
      <c r="Y38" s="30">
        <v>359.36</v>
      </c>
      <c r="Z38" s="30">
        <v>2.72</v>
      </c>
      <c r="AA38" s="30">
        <v>169</v>
      </c>
      <c r="AB38" s="30">
        <v>130.5</v>
      </c>
      <c r="AC38" s="30">
        <v>208</v>
      </c>
      <c r="AD38" s="30">
        <v>1.46</v>
      </c>
      <c r="AE38" s="30">
        <v>0.28000000000000003</v>
      </c>
      <c r="AF38" s="30">
        <v>0.27</v>
      </c>
      <c r="AG38" s="30">
        <v>1.67</v>
      </c>
      <c r="AH38" s="30">
        <v>6.33</v>
      </c>
      <c r="AI38" s="30">
        <v>0.7</v>
      </c>
      <c r="AJ38" s="30">
        <v>0</v>
      </c>
      <c r="AK38" s="30">
        <v>1011.59</v>
      </c>
      <c r="AL38" s="30">
        <v>818.37</v>
      </c>
      <c r="AM38" s="30">
        <v>1806.74</v>
      </c>
      <c r="AN38" s="30">
        <v>847.11</v>
      </c>
      <c r="AO38" s="30">
        <v>412.23</v>
      </c>
      <c r="AP38" s="30">
        <v>680.51</v>
      </c>
      <c r="AQ38" s="30">
        <v>349.04</v>
      </c>
      <c r="AR38" s="30">
        <v>956.21</v>
      </c>
      <c r="AS38" s="30">
        <v>807.69</v>
      </c>
      <c r="AT38" s="30">
        <v>583.32000000000005</v>
      </c>
      <c r="AU38" s="30">
        <v>822.63</v>
      </c>
      <c r="AV38" s="30">
        <v>591.9</v>
      </c>
      <c r="AW38" s="30">
        <v>395.93</v>
      </c>
      <c r="AX38" s="30">
        <v>3507.22</v>
      </c>
      <c r="AY38" s="30">
        <v>0</v>
      </c>
      <c r="AZ38" s="30">
        <v>1388.91</v>
      </c>
      <c r="BA38" s="30">
        <v>824.39</v>
      </c>
      <c r="BB38" s="30">
        <v>835.63</v>
      </c>
      <c r="BC38" s="30">
        <v>259.16000000000003</v>
      </c>
      <c r="BD38" s="30">
        <v>0.66</v>
      </c>
      <c r="BE38" s="30">
        <v>0.33</v>
      </c>
      <c r="BF38" s="30">
        <v>0.26</v>
      </c>
      <c r="BG38" s="30">
        <v>0.68</v>
      </c>
      <c r="BH38" s="30">
        <v>0.72</v>
      </c>
      <c r="BI38" s="30">
        <v>2.56</v>
      </c>
      <c r="BJ38" s="30">
        <v>7.0000000000000007E-2</v>
      </c>
      <c r="BK38" s="30">
        <v>7.22</v>
      </c>
      <c r="BL38" s="30">
        <v>0.05</v>
      </c>
      <c r="BM38" s="30">
        <v>2.61</v>
      </c>
      <c r="BN38" s="30">
        <v>0.06</v>
      </c>
      <c r="BO38" s="30">
        <v>0</v>
      </c>
      <c r="BP38" s="30">
        <v>0</v>
      </c>
      <c r="BQ38" s="30">
        <v>0.47</v>
      </c>
      <c r="BR38" s="30">
        <v>0.7</v>
      </c>
      <c r="BS38" s="30">
        <v>6.96</v>
      </c>
      <c r="BT38" s="30">
        <v>0</v>
      </c>
      <c r="BU38" s="30">
        <v>0</v>
      </c>
      <c r="BV38" s="30">
        <v>1.8</v>
      </c>
      <c r="BW38" s="30">
        <v>0.04</v>
      </c>
      <c r="BX38" s="30">
        <v>0</v>
      </c>
      <c r="BY38" s="30">
        <v>0</v>
      </c>
      <c r="BZ38" s="30">
        <v>0</v>
      </c>
      <c r="CA38" s="30">
        <v>0</v>
      </c>
      <c r="CB38" s="30">
        <v>440.71</v>
      </c>
      <c r="CC38" s="29">
        <f>SUM($CC$32:$CC$37)</f>
        <v>68.89</v>
      </c>
      <c r="CD38" s="27">
        <f>$I$38/$I$53*100</f>
        <v>19.058605159953917</v>
      </c>
      <c r="CE38" s="27">
        <v>190.75</v>
      </c>
      <c r="CG38" s="27">
        <v>48.5</v>
      </c>
      <c r="CH38" s="27">
        <v>24.15</v>
      </c>
      <c r="CI38" s="27">
        <v>36.32</v>
      </c>
      <c r="CJ38" s="27">
        <v>3714.47</v>
      </c>
      <c r="CK38" s="27">
        <v>1959.12</v>
      </c>
      <c r="CL38" s="27">
        <v>2836.79</v>
      </c>
      <c r="CM38" s="27">
        <v>54.68</v>
      </c>
      <c r="CN38" s="27">
        <v>30.13</v>
      </c>
      <c r="CO38" s="27">
        <v>42.4</v>
      </c>
      <c r="CP38" s="27">
        <v>11</v>
      </c>
      <c r="CQ38" s="27">
        <v>1</v>
      </c>
    </row>
    <row r="39" spans="1:96">
      <c r="B39" s="18" t="s">
        <v>115</v>
      </c>
      <c r="C39" s="16"/>
      <c r="D39" s="16"/>
      <c r="E39" s="16"/>
      <c r="F39" s="16"/>
      <c r="G39" s="16"/>
      <c r="H39" s="16"/>
      <c r="I39" s="16"/>
    </row>
    <row r="40" spans="1:96" s="23" customFormat="1" ht="24">
      <c r="A40" s="23" t="str">
        <f>"6/1"</f>
        <v>6/1</v>
      </c>
      <c r="B40" s="24" t="s">
        <v>100</v>
      </c>
      <c r="C40" s="25" t="str">
        <f>"100"</f>
        <v>100</v>
      </c>
      <c r="D40" s="25">
        <v>1.53</v>
      </c>
      <c r="E40" s="25">
        <v>0</v>
      </c>
      <c r="F40" s="25">
        <v>5.96</v>
      </c>
      <c r="G40" s="25">
        <v>5.96</v>
      </c>
      <c r="H40" s="25">
        <v>9.32</v>
      </c>
      <c r="I40" s="25">
        <v>92.691829999999996</v>
      </c>
      <c r="J40" s="26">
        <v>0.75</v>
      </c>
      <c r="K40" s="26">
        <v>3.9</v>
      </c>
      <c r="L40" s="26">
        <v>0</v>
      </c>
      <c r="M40" s="26">
        <v>0</v>
      </c>
      <c r="N40" s="26">
        <v>7.37</v>
      </c>
      <c r="O40" s="26">
        <v>0.1</v>
      </c>
      <c r="P40" s="26">
        <v>1.85</v>
      </c>
      <c r="Q40" s="26">
        <v>0</v>
      </c>
      <c r="R40" s="26">
        <v>0</v>
      </c>
      <c r="S40" s="26">
        <v>0.27</v>
      </c>
      <c r="T40" s="26">
        <v>1.1599999999999999</v>
      </c>
      <c r="U40" s="26">
        <v>202.56</v>
      </c>
      <c r="V40" s="26">
        <v>251.99</v>
      </c>
      <c r="W40" s="26">
        <v>41.41</v>
      </c>
      <c r="X40" s="26">
        <v>17.829999999999998</v>
      </c>
      <c r="Y40" s="26">
        <v>31.89</v>
      </c>
      <c r="Z40" s="26">
        <v>0.56999999999999995</v>
      </c>
      <c r="AA40" s="26">
        <v>0</v>
      </c>
      <c r="AB40" s="26">
        <v>1896.3</v>
      </c>
      <c r="AC40" s="26">
        <v>322.25</v>
      </c>
      <c r="AD40" s="26">
        <v>2.78</v>
      </c>
      <c r="AE40" s="26">
        <v>0.03</v>
      </c>
      <c r="AF40" s="26">
        <v>0.04</v>
      </c>
      <c r="AG40" s="26">
        <v>0.67</v>
      </c>
      <c r="AH40" s="26">
        <v>0.85</v>
      </c>
      <c r="AI40" s="26">
        <v>33.86</v>
      </c>
      <c r="AJ40" s="26">
        <v>0</v>
      </c>
      <c r="AK40" s="26">
        <v>49.37</v>
      </c>
      <c r="AL40" s="26">
        <v>42.24</v>
      </c>
      <c r="AM40" s="26">
        <v>53.94</v>
      </c>
      <c r="AN40" s="26">
        <v>50.79</v>
      </c>
      <c r="AO40" s="26">
        <v>17.579999999999998</v>
      </c>
      <c r="AP40" s="26">
        <v>38.090000000000003</v>
      </c>
      <c r="AQ40" s="26">
        <v>8.6</v>
      </c>
      <c r="AR40" s="26">
        <v>46.02</v>
      </c>
      <c r="AS40" s="26">
        <v>59.71</v>
      </c>
      <c r="AT40" s="26">
        <v>68.900000000000006</v>
      </c>
      <c r="AU40" s="26">
        <v>147.59</v>
      </c>
      <c r="AV40" s="26">
        <v>22.78</v>
      </c>
      <c r="AW40" s="26">
        <v>39.090000000000003</v>
      </c>
      <c r="AX40" s="26">
        <v>238.97</v>
      </c>
      <c r="AY40" s="26">
        <v>0</v>
      </c>
      <c r="AZ40" s="26">
        <v>48.07</v>
      </c>
      <c r="BA40" s="26">
        <v>48.54</v>
      </c>
      <c r="BB40" s="26">
        <v>39.57</v>
      </c>
      <c r="BC40" s="26">
        <v>16.579999999999998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0.36</v>
      </c>
      <c r="BL40" s="26">
        <v>0</v>
      </c>
      <c r="BM40" s="26">
        <v>0.24</v>
      </c>
      <c r="BN40" s="26">
        <v>0.02</v>
      </c>
      <c r="BO40" s="26">
        <v>0.04</v>
      </c>
      <c r="BP40" s="26">
        <v>0</v>
      </c>
      <c r="BQ40" s="26">
        <v>0</v>
      </c>
      <c r="BR40" s="26">
        <v>0</v>
      </c>
      <c r="BS40" s="26">
        <v>1.39</v>
      </c>
      <c r="BT40" s="26">
        <v>0</v>
      </c>
      <c r="BU40" s="26">
        <v>0</v>
      </c>
      <c r="BV40" s="26">
        <v>3.47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81.89</v>
      </c>
      <c r="CC40" s="25">
        <v>6.28</v>
      </c>
      <c r="CE40" s="23">
        <v>316.05</v>
      </c>
      <c r="CG40" s="23">
        <v>16.260000000000002</v>
      </c>
      <c r="CH40" s="23">
        <v>7.45</v>
      </c>
      <c r="CI40" s="23">
        <v>11.85</v>
      </c>
      <c r="CJ40" s="23">
        <v>487.6</v>
      </c>
      <c r="CK40" s="23">
        <v>116.75</v>
      </c>
      <c r="CL40" s="23">
        <v>302.18</v>
      </c>
      <c r="CM40" s="23">
        <v>7.83</v>
      </c>
      <c r="CN40" s="23">
        <v>7.39</v>
      </c>
      <c r="CO40" s="23">
        <v>7.61</v>
      </c>
      <c r="CP40" s="23">
        <v>3</v>
      </c>
      <c r="CQ40" s="23">
        <v>0.5</v>
      </c>
      <c r="CR40" s="23">
        <v>3.8</v>
      </c>
    </row>
    <row r="41" spans="1:96" s="23" customFormat="1">
      <c r="A41" s="23" t="str">
        <f>"16/2"</f>
        <v>16/2</v>
      </c>
      <c r="B41" s="24" t="s">
        <v>101</v>
      </c>
      <c r="C41" s="25" t="str">
        <f>"250"</f>
        <v>250</v>
      </c>
      <c r="D41" s="25">
        <v>5.87</v>
      </c>
      <c r="E41" s="25">
        <v>0</v>
      </c>
      <c r="F41" s="25">
        <v>5.47</v>
      </c>
      <c r="G41" s="25">
        <v>5.47</v>
      </c>
      <c r="H41" s="25">
        <v>22.81</v>
      </c>
      <c r="I41" s="25">
        <v>159.42438499999997</v>
      </c>
      <c r="J41" s="26">
        <v>0.73</v>
      </c>
      <c r="K41" s="26">
        <v>3.25</v>
      </c>
      <c r="L41" s="26">
        <v>0</v>
      </c>
      <c r="M41" s="26">
        <v>0</v>
      </c>
      <c r="N41" s="26">
        <v>2.2599999999999998</v>
      </c>
      <c r="O41" s="26">
        <v>17.41</v>
      </c>
      <c r="P41" s="26">
        <v>3.15</v>
      </c>
      <c r="Q41" s="26">
        <v>0</v>
      </c>
      <c r="R41" s="26">
        <v>0</v>
      </c>
      <c r="S41" s="26">
        <v>0.15</v>
      </c>
      <c r="T41" s="26">
        <v>2.31</v>
      </c>
      <c r="U41" s="26">
        <v>392.06</v>
      </c>
      <c r="V41" s="26">
        <v>513.6</v>
      </c>
      <c r="W41" s="26">
        <v>29.91</v>
      </c>
      <c r="X41" s="26">
        <v>31.92</v>
      </c>
      <c r="Y41" s="26">
        <v>81.93</v>
      </c>
      <c r="Z41" s="26">
        <v>2.0099999999999998</v>
      </c>
      <c r="AA41" s="26">
        <v>0</v>
      </c>
      <c r="AB41" s="26">
        <v>13.05</v>
      </c>
      <c r="AC41" s="26">
        <v>2.2799999999999998</v>
      </c>
      <c r="AD41" s="26">
        <v>2.38</v>
      </c>
      <c r="AE41" s="26">
        <v>0.22</v>
      </c>
      <c r="AF41" s="26">
        <v>7.0000000000000007E-2</v>
      </c>
      <c r="AG41" s="26">
        <v>1.1200000000000001</v>
      </c>
      <c r="AH41" s="26">
        <v>2.62</v>
      </c>
      <c r="AI41" s="26">
        <v>5.4</v>
      </c>
      <c r="AJ41" s="26">
        <v>0</v>
      </c>
      <c r="AK41" s="26">
        <v>213.28</v>
      </c>
      <c r="AL41" s="26">
        <v>238.14</v>
      </c>
      <c r="AM41" s="26">
        <v>354.03</v>
      </c>
      <c r="AN41" s="26">
        <v>340.56</v>
      </c>
      <c r="AO41" s="26">
        <v>46.31</v>
      </c>
      <c r="AP41" s="26">
        <v>189.14</v>
      </c>
      <c r="AQ41" s="26">
        <v>63.21</v>
      </c>
      <c r="AR41" s="26">
        <v>223.08</v>
      </c>
      <c r="AS41" s="26">
        <v>213.89</v>
      </c>
      <c r="AT41" s="26">
        <v>414.75</v>
      </c>
      <c r="AU41" s="26">
        <v>479.37</v>
      </c>
      <c r="AV41" s="26">
        <v>98.75</v>
      </c>
      <c r="AW41" s="26">
        <v>211.32</v>
      </c>
      <c r="AX41" s="26">
        <v>756.68</v>
      </c>
      <c r="AY41" s="26">
        <v>0</v>
      </c>
      <c r="AZ41" s="26">
        <v>147.74</v>
      </c>
      <c r="BA41" s="26">
        <v>180.59</v>
      </c>
      <c r="BB41" s="26">
        <v>153.62</v>
      </c>
      <c r="BC41" s="26">
        <v>56.96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0.39</v>
      </c>
      <c r="BL41" s="26">
        <v>0</v>
      </c>
      <c r="BM41" s="26">
        <v>0.28999999999999998</v>
      </c>
      <c r="BN41" s="26">
        <v>0.02</v>
      </c>
      <c r="BO41" s="26">
        <v>0.03</v>
      </c>
      <c r="BP41" s="26">
        <v>0</v>
      </c>
      <c r="BQ41" s="26">
        <v>0</v>
      </c>
      <c r="BR41" s="26">
        <v>0</v>
      </c>
      <c r="BS41" s="26">
        <v>1.33</v>
      </c>
      <c r="BT41" s="26">
        <v>0</v>
      </c>
      <c r="BU41" s="26">
        <v>0</v>
      </c>
      <c r="BV41" s="26">
        <v>3.13</v>
      </c>
      <c r="BW41" s="26">
        <v>0.02</v>
      </c>
      <c r="BX41" s="26">
        <v>0</v>
      </c>
      <c r="BY41" s="26">
        <v>0</v>
      </c>
      <c r="BZ41" s="26">
        <v>0</v>
      </c>
      <c r="CA41" s="26">
        <v>0</v>
      </c>
      <c r="CB41" s="26">
        <v>230.53</v>
      </c>
      <c r="CC41" s="25">
        <v>8.27</v>
      </c>
      <c r="CE41" s="23">
        <v>2.1800000000000002</v>
      </c>
      <c r="CG41" s="23">
        <v>39.54</v>
      </c>
      <c r="CH41" s="23">
        <v>21.82</v>
      </c>
      <c r="CI41" s="23">
        <v>30.68</v>
      </c>
      <c r="CJ41" s="23">
        <v>1108.26</v>
      </c>
      <c r="CK41" s="23">
        <v>601.46</v>
      </c>
      <c r="CL41" s="23">
        <v>854.86</v>
      </c>
      <c r="CM41" s="23">
        <v>44.4</v>
      </c>
      <c r="CN41" s="23">
        <v>22.65</v>
      </c>
      <c r="CO41" s="23">
        <v>33.53</v>
      </c>
      <c r="CP41" s="23">
        <v>0</v>
      </c>
      <c r="CQ41" s="23">
        <v>1</v>
      </c>
      <c r="CR41" s="23">
        <v>5.01</v>
      </c>
    </row>
    <row r="42" spans="1:96" s="23" customFormat="1">
      <c r="A42" s="23" t="str">
        <f>"32/3"</f>
        <v>32/3</v>
      </c>
      <c r="B42" s="24" t="s">
        <v>102</v>
      </c>
      <c r="C42" s="25" t="str">
        <f>"200"</f>
        <v>200</v>
      </c>
      <c r="D42" s="25">
        <v>3.34</v>
      </c>
      <c r="E42" s="25">
        <v>0</v>
      </c>
      <c r="F42" s="25">
        <v>5.3</v>
      </c>
      <c r="G42" s="25">
        <v>5.3</v>
      </c>
      <c r="H42" s="25">
        <v>23.13</v>
      </c>
      <c r="I42" s="25">
        <v>147.20033857999999</v>
      </c>
      <c r="J42" s="26">
        <v>0.7</v>
      </c>
      <c r="K42" s="26">
        <v>3.25</v>
      </c>
      <c r="L42" s="26">
        <v>0</v>
      </c>
      <c r="M42" s="26">
        <v>0</v>
      </c>
      <c r="N42" s="26">
        <v>8.1999999999999993</v>
      </c>
      <c r="O42" s="26">
        <v>11.27</v>
      </c>
      <c r="P42" s="26">
        <v>3.65</v>
      </c>
      <c r="Q42" s="26">
        <v>0</v>
      </c>
      <c r="R42" s="26">
        <v>0</v>
      </c>
      <c r="S42" s="26">
        <v>0.48</v>
      </c>
      <c r="T42" s="26">
        <v>2.82</v>
      </c>
      <c r="U42" s="26">
        <v>405.46</v>
      </c>
      <c r="V42" s="26">
        <v>643.6</v>
      </c>
      <c r="W42" s="26">
        <v>50.79</v>
      </c>
      <c r="X42" s="26">
        <v>45.81</v>
      </c>
      <c r="Y42" s="26">
        <v>90.97</v>
      </c>
      <c r="Z42" s="26">
        <v>1.43</v>
      </c>
      <c r="AA42" s="26">
        <v>0</v>
      </c>
      <c r="AB42" s="26">
        <v>6682.5</v>
      </c>
      <c r="AC42" s="26">
        <v>1263.1500000000001</v>
      </c>
      <c r="AD42" s="26">
        <v>2.64</v>
      </c>
      <c r="AE42" s="26">
        <v>0.12</v>
      </c>
      <c r="AF42" s="26">
        <v>0.1</v>
      </c>
      <c r="AG42" s="26">
        <v>1.53</v>
      </c>
      <c r="AH42" s="26">
        <v>2.4</v>
      </c>
      <c r="AI42" s="26">
        <v>14.15</v>
      </c>
      <c r="AJ42" s="26">
        <v>0</v>
      </c>
      <c r="AK42" s="26">
        <v>78.67</v>
      </c>
      <c r="AL42" s="26">
        <v>79</v>
      </c>
      <c r="AM42" s="26">
        <v>107.22</v>
      </c>
      <c r="AN42" s="26">
        <v>92.71</v>
      </c>
      <c r="AO42" s="26">
        <v>24.94</v>
      </c>
      <c r="AP42" s="26">
        <v>71.760000000000005</v>
      </c>
      <c r="AQ42" s="26">
        <v>24.46</v>
      </c>
      <c r="AR42" s="26">
        <v>81.540000000000006</v>
      </c>
      <c r="AS42" s="26">
        <v>103.8</v>
      </c>
      <c r="AT42" s="26">
        <v>172</v>
      </c>
      <c r="AU42" s="26">
        <v>204.83</v>
      </c>
      <c r="AV42" s="26">
        <v>34.299999999999997</v>
      </c>
      <c r="AW42" s="26">
        <v>72.459999999999994</v>
      </c>
      <c r="AX42" s="26">
        <v>481.2</v>
      </c>
      <c r="AY42" s="26">
        <v>0</v>
      </c>
      <c r="AZ42" s="26">
        <v>88.64</v>
      </c>
      <c r="BA42" s="26">
        <v>75.03</v>
      </c>
      <c r="BB42" s="26">
        <v>56.99</v>
      </c>
      <c r="BC42" s="26">
        <v>29.27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0.36</v>
      </c>
      <c r="BL42" s="26">
        <v>0</v>
      </c>
      <c r="BM42" s="26">
        <v>0.21</v>
      </c>
      <c r="BN42" s="26">
        <v>0.01</v>
      </c>
      <c r="BO42" s="26">
        <v>0.03</v>
      </c>
      <c r="BP42" s="26">
        <v>0</v>
      </c>
      <c r="BQ42" s="26">
        <v>0</v>
      </c>
      <c r="BR42" s="26">
        <v>0</v>
      </c>
      <c r="BS42" s="26">
        <v>1.27</v>
      </c>
      <c r="BT42" s="26">
        <v>0</v>
      </c>
      <c r="BU42" s="26">
        <v>0</v>
      </c>
      <c r="BV42" s="26">
        <v>2.96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218.6</v>
      </c>
      <c r="CC42" s="25">
        <v>14.2</v>
      </c>
      <c r="CE42" s="23">
        <v>1113.75</v>
      </c>
      <c r="CG42" s="23">
        <v>41.27</v>
      </c>
      <c r="CH42" s="23">
        <v>23.23</v>
      </c>
      <c r="CI42" s="23">
        <v>32.25</v>
      </c>
      <c r="CJ42" s="23">
        <v>1164.6600000000001</v>
      </c>
      <c r="CK42" s="23">
        <v>442.9</v>
      </c>
      <c r="CL42" s="23">
        <v>803.78</v>
      </c>
      <c r="CM42" s="23">
        <v>28.55</v>
      </c>
      <c r="CN42" s="23">
        <v>14.69</v>
      </c>
      <c r="CO42" s="23">
        <v>21.64</v>
      </c>
      <c r="CP42" s="23">
        <v>0</v>
      </c>
      <c r="CQ42" s="23">
        <v>1</v>
      </c>
      <c r="CR42" s="23">
        <v>8.61</v>
      </c>
    </row>
    <row r="43" spans="1:96" s="23" customFormat="1">
      <c r="A43" s="23" t="str">
        <f>"5/9"</f>
        <v>5/9</v>
      </c>
      <c r="B43" s="24" t="s">
        <v>103</v>
      </c>
      <c r="C43" s="25" t="str">
        <f>"110"</f>
        <v>110</v>
      </c>
      <c r="D43" s="25">
        <v>16.329999999999998</v>
      </c>
      <c r="E43" s="25">
        <v>14.83</v>
      </c>
      <c r="F43" s="25">
        <v>13.68</v>
      </c>
      <c r="G43" s="25">
        <v>1.79</v>
      </c>
      <c r="H43" s="25">
        <v>10.23</v>
      </c>
      <c r="I43" s="25">
        <v>229.66038700000001</v>
      </c>
      <c r="J43" s="26">
        <v>4.42</v>
      </c>
      <c r="K43" s="26">
        <v>1.43</v>
      </c>
      <c r="L43" s="26">
        <v>0</v>
      </c>
      <c r="M43" s="26">
        <v>0</v>
      </c>
      <c r="N43" s="26">
        <v>1.56</v>
      </c>
      <c r="O43" s="26">
        <v>8.44</v>
      </c>
      <c r="P43" s="26">
        <v>0.23</v>
      </c>
      <c r="Q43" s="26">
        <v>0</v>
      </c>
      <c r="R43" s="26">
        <v>0</v>
      </c>
      <c r="S43" s="26">
        <v>0.06</v>
      </c>
      <c r="T43" s="26">
        <v>1.74</v>
      </c>
      <c r="U43" s="26">
        <v>261.06</v>
      </c>
      <c r="V43" s="26">
        <v>175.5</v>
      </c>
      <c r="W43" s="26">
        <v>44.47</v>
      </c>
      <c r="X43" s="26">
        <v>18.62</v>
      </c>
      <c r="Y43" s="26">
        <v>140.22999999999999</v>
      </c>
      <c r="Z43" s="26">
        <v>1.42</v>
      </c>
      <c r="AA43" s="26">
        <v>49.98</v>
      </c>
      <c r="AB43" s="26">
        <v>10.89</v>
      </c>
      <c r="AC43" s="26">
        <v>64.66</v>
      </c>
      <c r="AD43" s="26">
        <v>1.46</v>
      </c>
      <c r="AE43" s="26">
        <v>7.0000000000000007E-2</v>
      </c>
      <c r="AF43" s="26">
        <v>0.15</v>
      </c>
      <c r="AG43" s="26">
        <v>5.76</v>
      </c>
      <c r="AH43" s="26">
        <v>10.59</v>
      </c>
      <c r="AI43" s="26">
        <v>0.36</v>
      </c>
      <c r="AJ43" s="26">
        <v>0</v>
      </c>
      <c r="AK43" s="26">
        <v>884.3</v>
      </c>
      <c r="AL43" s="26">
        <v>957.73</v>
      </c>
      <c r="AM43" s="26">
        <v>1404.32</v>
      </c>
      <c r="AN43" s="26">
        <v>1611.62</v>
      </c>
      <c r="AO43" s="26">
        <v>416.97</v>
      </c>
      <c r="AP43" s="26">
        <v>789.02</v>
      </c>
      <c r="AQ43" s="26">
        <v>23.05</v>
      </c>
      <c r="AR43" s="26">
        <v>815.37</v>
      </c>
      <c r="AS43" s="26">
        <v>35.049999999999997</v>
      </c>
      <c r="AT43" s="26">
        <v>48.91</v>
      </c>
      <c r="AU43" s="26">
        <v>40.35</v>
      </c>
      <c r="AV43" s="26">
        <v>405.52</v>
      </c>
      <c r="AW43" s="26">
        <v>37.49</v>
      </c>
      <c r="AX43" s="26">
        <v>313.54000000000002</v>
      </c>
      <c r="AY43" s="26">
        <v>0</v>
      </c>
      <c r="AZ43" s="26">
        <v>102.16</v>
      </c>
      <c r="BA43" s="26">
        <v>44.42</v>
      </c>
      <c r="BB43" s="26">
        <v>573.23</v>
      </c>
      <c r="BC43" s="26">
        <v>203.38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0.11</v>
      </c>
      <c r="BL43" s="26">
        <v>0</v>
      </c>
      <c r="BM43" s="26">
        <v>7.0000000000000007E-2</v>
      </c>
      <c r="BN43" s="26">
        <v>0</v>
      </c>
      <c r="BO43" s="26">
        <v>0.01</v>
      </c>
      <c r="BP43" s="26">
        <v>0</v>
      </c>
      <c r="BQ43" s="26">
        <v>0</v>
      </c>
      <c r="BR43" s="26">
        <v>0</v>
      </c>
      <c r="BS43" s="26">
        <v>0.4</v>
      </c>
      <c r="BT43" s="26">
        <v>0</v>
      </c>
      <c r="BU43" s="26">
        <v>0</v>
      </c>
      <c r="BV43" s="26">
        <v>1.01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81.39</v>
      </c>
      <c r="CC43" s="25">
        <v>40.299999999999997</v>
      </c>
      <c r="CE43" s="23">
        <v>51.8</v>
      </c>
      <c r="CG43" s="23">
        <v>22.33</v>
      </c>
      <c r="CH43" s="23">
        <v>10.52</v>
      </c>
      <c r="CI43" s="23">
        <v>16.43</v>
      </c>
      <c r="CJ43" s="23">
        <v>396.42</v>
      </c>
      <c r="CK43" s="23">
        <v>150.97</v>
      </c>
      <c r="CL43" s="23">
        <v>273.69</v>
      </c>
      <c r="CM43" s="23">
        <v>5.57</v>
      </c>
      <c r="CN43" s="23">
        <v>2.9</v>
      </c>
      <c r="CO43" s="23">
        <v>4.2300000000000004</v>
      </c>
      <c r="CP43" s="23">
        <v>0</v>
      </c>
      <c r="CQ43" s="23">
        <v>0.55000000000000004</v>
      </c>
      <c r="CR43" s="23">
        <v>24.6</v>
      </c>
    </row>
    <row r="44" spans="1:96" s="23" customFormat="1">
      <c r="A44" s="23" t="str">
        <f>"2"</f>
        <v>2</v>
      </c>
      <c r="B44" s="24" t="s">
        <v>104</v>
      </c>
      <c r="C44" s="25" t="str">
        <f>"31,9"</f>
        <v>31,9</v>
      </c>
      <c r="D44" s="25">
        <v>2.11</v>
      </c>
      <c r="E44" s="25">
        <v>0</v>
      </c>
      <c r="F44" s="25">
        <v>0.21</v>
      </c>
      <c r="G44" s="25">
        <v>0.21</v>
      </c>
      <c r="H44" s="25">
        <v>14.96</v>
      </c>
      <c r="I44" s="25">
        <v>71.424419</v>
      </c>
      <c r="J44" s="26">
        <v>0</v>
      </c>
      <c r="K44" s="26">
        <v>0</v>
      </c>
      <c r="L44" s="26">
        <v>0</v>
      </c>
      <c r="M44" s="26">
        <v>0</v>
      </c>
      <c r="N44" s="26">
        <v>0.35</v>
      </c>
      <c r="O44" s="26">
        <v>14.55</v>
      </c>
      <c r="P44" s="26">
        <v>0.06</v>
      </c>
      <c r="Q44" s="26">
        <v>0</v>
      </c>
      <c r="R44" s="26">
        <v>0</v>
      </c>
      <c r="S44" s="26">
        <v>0</v>
      </c>
      <c r="T44" s="26">
        <v>0.56999999999999995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101.85</v>
      </c>
      <c r="AL44" s="26">
        <v>106.02</v>
      </c>
      <c r="AM44" s="26">
        <v>162.36000000000001</v>
      </c>
      <c r="AN44" s="26">
        <v>53.84</v>
      </c>
      <c r="AO44" s="26">
        <v>31.92</v>
      </c>
      <c r="AP44" s="26">
        <v>63.83</v>
      </c>
      <c r="AQ44" s="26">
        <v>24.15</v>
      </c>
      <c r="AR44" s="26">
        <v>115.45</v>
      </c>
      <c r="AS44" s="26">
        <v>71.599999999999994</v>
      </c>
      <c r="AT44" s="26">
        <v>99.91</v>
      </c>
      <c r="AU44" s="26">
        <v>82.43</v>
      </c>
      <c r="AV44" s="26">
        <v>43.29</v>
      </c>
      <c r="AW44" s="26">
        <v>76.599999999999994</v>
      </c>
      <c r="AX44" s="26">
        <v>640.54</v>
      </c>
      <c r="AY44" s="26">
        <v>0</v>
      </c>
      <c r="AZ44" s="26">
        <v>208.7</v>
      </c>
      <c r="BA44" s="26">
        <v>90.75</v>
      </c>
      <c r="BB44" s="26">
        <v>60.22</v>
      </c>
      <c r="BC44" s="26">
        <v>47.74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0.03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0.02</v>
      </c>
      <c r="BT44" s="26">
        <v>0</v>
      </c>
      <c r="BU44" s="26">
        <v>0</v>
      </c>
      <c r="BV44" s="26">
        <v>0.09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12.47</v>
      </c>
      <c r="CC44" s="25">
        <v>1.69</v>
      </c>
      <c r="CE44" s="23">
        <v>0</v>
      </c>
      <c r="CG44" s="23">
        <v>0</v>
      </c>
      <c r="CH44" s="23">
        <v>0</v>
      </c>
      <c r="CI44" s="23">
        <v>0</v>
      </c>
      <c r="CJ44" s="23">
        <v>715.48</v>
      </c>
      <c r="CK44" s="23">
        <v>275.64999999999998</v>
      </c>
      <c r="CL44" s="23">
        <v>495.56</v>
      </c>
      <c r="CM44" s="23">
        <v>5.72</v>
      </c>
      <c r="CN44" s="23">
        <v>5.72</v>
      </c>
      <c r="CO44" s="23">
        <v>5.72</v>
      </c>
      <c r="CP44" s="23">
        <v>0</v>
      </c>
      <c r="CQ44" s="23">
        <v>0</v>
      </c>
      <c r="CR44" s="23">
        <v>1.41</v>
      </c>
    </row>
    <row r="45" spans="1:96" s="23" customFormat="1">
      <c r="A45" s="23" t="str">
        <f>"3"</f>
        <v>3</v>
      </c>
      <c r="B45" s="24" t="s">
        <v>105</v>
      </c>
      <c r="C45" s="25" t="str">
        <f>"20"</f>
        <v>20</v>
      </c>
      <c r="D45" s="25">
        <v>1.32</v>
      </c>
      <c r="E45" s="25">
        <v>0</v>
      </c>
      <c r="F45" s="25">
        <v>0.24</v>
      </c>
      <c r="G45" s="25">
        <v>0.24</v>
      </c>
      <c r="H45" s="25">
        <v>8.34</v>
      </c>
      <c r="I45" s="25">
        <v>38.676000000000002</v>
      </c>
      <c r="J45" s="26">
        <v>0.04</v>
      </c>
      <c r="K45" s="26">
        <v>0</v>
      </c>
      <c r="L45" s="26">
        <v>0</v>
      </c>
      <c r="M45" s="26">
        <v>0</v>
      </c>
      <c r="N45" s="26">
        <v>0.24</v>
      </c>
      <c r="O45" s="26">
        <v>6.44</v>
      </c>
      <c r="P45" s="26">
        <v>1.66</v>
      </c>
      <c r="Q45" s="26">
        <v>0</v>
      </c>
      <c r="R45" s="26">
        <v>0</v>
      </c>
      <c r="S45" s="26">
        <v>0.2</v>
      </c>
      <c r="T45" s="26">
        <v>0.5</v>
      </c>
      <c r="U45" s="26">
        <v>122</v>
      </c>
      <c r="V45" s="26">
        <v>49</v>
      </c>
      <c r="W45" s="26">
        <v>7</v>
      </c>
      <c r="X45" s="26">
        <v>9.4</v>
      </c>
      <c r="Y45" s="26">
        <v>31.6</v>
      </c>
      <c r="Z45" s="26">
        <v>0.78</v>
      </c>
      <c r="AA45" s="26">
        <v>0</v>
      </c>
      <c r="AB45" s="26">
        <v>1</v>
      </c>
      <c r="AC45" s="26">
        <v>0.2</v>
      </c>
      <c r="AD45" s="26">
        <v>0.28000000000000003</v>
      </c>
      <c r="AE45" s="26">
        <v>0.04</v>
      </c>
      <c r="AF45" s="26">
        <v>0.02</v>
      </c>
      <c r="AG45" s="26">
        <v>0.14000000000000001</v>
      </c>
      <c r="AH45" s="26">
        <v>0.4</v>
      </c>
      <c r="AI45" s="26">
        <v>0</v>
      </c>
      <c r="AJ45" s="26">
        <v>0</v>
      </c>
      <c r="AK45" s="26">
        <v>0</v>
      </c>
      <c r="AL45" s="26">
        <v>0</v>
      </c>
      <c r="AM45" s="26">
        <v>85.4</v>
      </c>
      <c r="AN45" s="26">
        <v>44.6</v>
      </c>
      <c r="AO45" s="26">
        <v>18.600000000000001</v>
      </c>
      <c r="AP45" s="26">
        <v>39.6</v>
      </c>
      <c r="AQ45" s="26">
        <v>16</v>
      </c>
      <c r="AR45" s="26">
        <v>74.2</v>
      </c>
      <c r="AS45" s="26">
        <v>59.4</v>
      </c>
      <c r="AT45" s="26">
        <v>58.2</v>
      </c>
      <c r="AU45" s="26">
        <v>92.8</v>
      </c>
      <c r="AV45" s="26">
        <v>24.8</v>
      </c>
      <c r="AW45" s="26">
        <v>62</v>
      </c>
      <c r="AX45" s="26">
        <v>305.8</v>
      </c>
      <c r="AY45" s="26">
        <v>0</v>
      </c>
      <c r="AZ45" s="26">
        <v>105.2</v>
      </c>
      <c r="BA45" s="26">
        <v>58.2</v>
      </c>
      <c r="BB45" s="26">
        <v>36</v>
      </c>
      <c r="BC45" s="26">
        <v>26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0.03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0.02</v>
      </c>
      <c r="BT45" s="26">
        <v>0</v>
      </c>
      <c r="BU45" s="26">
        <v>0</v>
      </c>
      <c r="BV45" s="26">
        <v>0.1</v>
      </c>
      <c r="BW45" s="26">
        <v>0.02</v>
      </c>
      <c r="BX45" s="26">
        <v>0</v>
      </c>
      <c r="BY45" s="26">
        <v>0</v>
      </c>
      <c r="BZ45" s="26">
        <v>0</v>
      </c>
      <c r="CA45" s="26">
        <v>0</v>
      </c>
      <c r="CB45" s="26">
        <v>9.4</v>
      </c>
      <c r="CC45" s="25">
        <v>1.1100000000000001</v>
      </c>
      <c r="CE45" s="23">
        <v>0.17</v>
      </c>
      <c r="CG45" s="23">
        <v>0</v>
      </c>
      <c r="CH45" s="23">
        <v>0</v>
      </c>
      <c r="CI45" s="23">
        <v>0</v>
      </c>
      <c r="CJ45" s="23">
        <v>0</v>
      </c>
      <c r="CK45" s="23">
        <v>0</v>
      </c>
      <c r="CL45" s="23">
        <v>0</v>
      </c>
      <c r="CM45" s="23">
        <v>0</v>
      </c>
      <c r="CN45" s="23">
        <v>0</v>
      </c>
      <c r="CO45" s="23">
        <v>0</v>
      </c>
      <c r="CP45" s="23">
        <v>0</v>
      </c>
      <c r="CQ45" s="23">
        <v>0</v>
      </c>
      <c r="CR45" s="23">
        <v>0.92</v>
      </c>
    </row>
    <row r="46" spans="1:96" s="19" customFormat="1">
      <c r="A46" s="19" t="str">
        <f>"37/10"</f>
        <v>37/10</v>
      </c>
      <c r="B46" s="20" t="s">
        <v>106</v>
      </c>
      <c r="C46" s="21" t="str">
        <f>"200"</f>
        <v>200</v>
      </c>
      <c r="D46" s="21">
        <v>0.67</v>
      </c>
      <c r="E46" s="21">
        <v>0</v>
      </c>
      <c r="F46" s="21">
        <v>0.27</v>
      </c>
      <c r="G46" s="21">
        <v>0.27</v>
      </c>
      <c r="H46" s="21">
        <v>23.62</v>
      </c>
      <c r="I46" s="21">
        <v>90.302599999999998</v>
      </c>
      <c r="J46" s="22">
        <v>0.04</v>
      </c>
      <c r="K46" s="22">
        <v>0</v>
      </c>
      <c r="L46" s="22">
        <v>0</v>
      </c>
      <c r="M46" s="22">
        <v>0</v>
      </c>
      <c r="N46" s="22">
        <v>18.03</v>
      </c>
      <c r="O46" s="22">
        <v>1.18</v>
      </c>
      <c r="P46" s="22">
        <v>4.41</v>
      </c>
      <c r="Q46" s="22">
        <v>0</v>
      </c>
      <c r="R46" s="22">
        <v>0</v>
      </c>
      <c r="S46" s="22">
        <v>1</v>
      </c>
      <c r="T46" s="22">
        <v>0.95</v>
      </c>
      <c r="U46" s="22">
        <v>2.2799999999999998</v>
      </c>
      <c r="V46" s="22">
        <v>10.199999999999999</v>
      </c>
      <c r="W46" s="22">
        <v>11.93</v>
      </c>
      <c r="X46" s="22">
        <v>3.23</v>
      </c>
      <c r="Y46" s="22">
        <v>3.16</v>
      </c>
      <c r="Z46" s="22">
        <v>0.61</v>
      </c>
      <c r="AA46" s="22">
        <v>0</v>
      </c>
      <c r="AB46" s="22">
        <v>882</v>
      </c>
      <c r="AC46" s="22">
        <v>163.4</v>
      </c>
      <c r="AD46" s="22">
        <v>0.76</v>
      </c>
      <c r="AE46" s="22">
        <v>0.01</v>
      </c>
      <c r="AF46" s="22">
        <v>0.05</v>
      </c>
      <c r="AG46" s="22">
        <v>0.2</v>
      </c>
      <c r="AH46" s="22">
        <v>0.28000000000000003</v>
      </c>
      <c r="AI46" s="22">
        <v>80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232.81</v>
      </c>
      <c r="CC46" s="21">
        <v>10.86</v>
      </c>
      <c r="CE46" s="19">
        <v>147</v>
      </c>
      <c r="CG46" s="19">
        <v>5.32</v>
      </c>
      <c r="CH46" s="19">
        <v>5.32</v>
      </c>
      <c r="CI46" s="19">
        <v>5.32</v>
      </c>
      <c r="CJ46" s="19">
        <v>605.55999999999995</v>
      </c>
      <c r="CK46" s="19">
        <v>231.78</v>
      </c>
      <c r="CL46" s="19">
        <v>418.67</v>
      </c>
      <c r="CM46" s="19">
        <v>56.62</v>
      </c>
      <c r="CN46" s="19">
        <v>33.619999999999997</v>
      </c>
      <c r="CO46" s="19">
        <v>45.12</v>
      </c>
      <c r="CP46" s="19">
        <v>10</v>
      </c>
      <c r="CQ46" s="19">
        <v>0</v>
      </c>
      <c r="CR46" s="19">
        <v>6.58</v>
      </c>
    </row>
    <row r="47" spans="1:96" s="27" customFormat="1" ht="11.4">
      <c r="B47" s="28" t="s">
        <v>116</v>
      </c>
      <c r="C47" s="29"/>
      <c r="D47" s="29">
        <v>31.16</v>
      </c>
      <c r="E47" s="29">
        <v>14.83</v>
      </c>
      <c r="F47" s="29">
        <v>31.15</v>
      </c>
      <c r="G47" s="29">
        <v>19.260000000000002</v>
      </c>
      <c r="H47" s="29">
        <v>112.41</v>
      </c>
      <c r="I47" s="29">
        <v>829.38</v>
      </c>
      <c r="J47" s="30">
        <v>6.67</v>
      </c>
      <c r="K47" s="30">
        <v>11.83</v>
      </c>
      <c r="L47" s="30">
        <v>0</v>
      </c>
      <c r="M47" s="30">
        <v>0</v>
      </c>
      <c r="N47" s="30">
        <v>38.01</v>
      </c>
      <c r="O47" s="30">
        <v>59.4</v>
      </c>
      <c r="P47" s="30">
        <v>15</v>
      </c>
      <c r="Q47" s="30">
        <v>0</v>
      </c>
      <c r="R47" s="30">
        <v>0</v>
      </c>
      <c r="S47" s="30">
        <v>2.15</v>
      </c>
      <c r="T47" s="30">
        <v>10.050000000000001</v>
      </c>
      <c r="U47" s="30">
        <v>1385.42</v>
      </c>
      <c r="V47" s="30">
        <v>1643.9</v>
      </c>
      <c r="W47" s="30">
        <v>185.5</v>
      </c>
      <c r="X47" s="30">
        <v>126.8</v>
      </c>
      <c r="Y47" s="30">
        <v>379.78</v>
      </c>
      <c r="Z47" s="30">
        <v>6.82</v>
      </c>
      <c r="AA47" s="30">
        <v>49.98</v>
      </c>
      <c r="AB47" s="30">
        <v>9485.74</v>
      </c>
      <c r="AC47" s="30">
        <v>1815.93</v>
      </c>
      <c r="AD47" s="30">
        <v>10.3</v>
      </c>
      <c r="AE47" s="30">
        <v>0.49</v>
      </c>
      <c r="AF47" s="30">
        <v>0.43</v>
      </c>
      <c r="AG47" s="30">
        <v>9.42</v>
      </c>
      <c r="AH47" s="30">
        <v>17.14</v>
      </c>
      <c r="AI47" s="30">
        <v>133.78</v>
      </c>
      <c r="AJ47" s="30">
        <v>0</v>
      </c>
      <c r="AK47" s="30">
        <v>1327.48</v>
      </c>
      <c r="AL47" s="30">
        <v>1423.13</v>
      </c>
      <c r="AM47" s="30">
        <v>2167.27</v>
      </c>
      <c r="AN47" s="30">
        <v>2194.12</v>
      </c>
      <c r="AO47" s="30">
        <v>556.30999999999995</v>
      </c>
      <c r="AP47" s="30">
        <v>1191.44</v>
      </c>
      <c r="AQ47" s="30">
        <v>159.47999999999999</v>
      </c>
      <c r="AR47" s="30">
        <v>1355.66</v>
      </c>
      <c r="AS47" s="30">
        <v>543.46</v>
      </c>
      <c r="AT47" s="30">
        <v>862.67</v>
      </c>
      <c r="AU47" s="30">
        <v>1047.3599999999999</v>
      </c>
      <c r="AV47" s="30">
        <v>629.44000000000005</v>
      </c>
      <c r="AW47" s="30">
        <v>498.97</v>
      </c>
      <c r="AX47" s="30">
        <v>2736.73</v>
      </c>
      <c r="AY47" s="30">
        <v>0</v>
      </c>
      <c r="AZ47" s="30">
        <v>700.51</v>
      </c>
      <c r="BA47" s="30">
        <v>497.54</v>
      </c>
      <c r="BB47" s="30">
        <v>919.63</v>
      </c>
      <c r="BC47" s="30">
        <v>379.92</v>
      </c>
      <c r="BD47" s="30">
        <v>0</v>
      </c>
      <c r="BE47" s="30">
        <v>0</v>
      </c>
      <c r="BF47" s="30">
        <v>0</v>
      </c>
      <c r="BG47" s="30">
        <v>0</v>
      </c>
      <c r="BH47" s="30">
        <v>0</v>
      </c>
      <c r="BI47" s="30">
        <v>0</v>
      </c>
      <c r="BJ47" s="30">
        <v>0</v>
      </c>
      <c r="BK47" s="30">
        <v>1.28</v>
      </c>
      <c r="BL47" s="30">
        <v>0</v>
      </c>
      <c r="BM47" s="30">
        <v>0.81</v>
      </c>
      <c r="BN47" s="30">
        <v>0.06</v>
      </c>
      <c r="BO47" s="30">
        <v>0.12</v>
      </c>
      <c r="BP47" s="30">
        <v>0</v>
      </c>
      <c r="BQ47" s="30">
        <v>0</v>
      </c>
      <c r="BR47" s="30">
        <v>0.01</v>
      </c>
      <c r="BS47" s="30">
        <v>4.43</v>
      </c>
      <c r="BT47" s="30">
        <v>0</v>
      </c>
      <c r="BU47" s="30">
        <v>0</v>
      </c>
      <c r="BV47" s="30">
        <v>10.75</v>
      </c>
      <c r="BW47" s="30">
        <v>0.05</v>
      </c>
      <c r="BX47" s="30">
        <v>0</v>
      </c>
      <c r="BY47" s="30">
        <v>0</v>
      </c>
      <c r="BZ47" s="30">
        <v>0</v>
      </c>
      <c r="CA47" s="30">
        <v>0</v>
      </c>
      <c r="CB47" s="30">
        <v>867.09</v>
      </c>
      <c r="CC47" s="29">
        <f>SUM($CC$39:$CC$46)</f>
        <v>82.71</v>
      </c>
      <c r="CD47" s="27">
        <f>$I$47/$I$53*100</f>
        <v>24.129243230033399</v>
      </c>
      <c r="CE47" s="27">
        <v>1630.94</v>
      </c>
      <c r="CG47" s="27">
        <v>124.72</v>
      </c>
      <c r="CH47" s="27">
        <v>68.34</v>
      </c>
      <c r="CI47" s="27">
        <v>96.53</v>
      </c>
      <c r="CJ47" s="27">
        <v>4477.9799999999996</v>
      </c>
      <c r="CK47" s="27">
        <v>1819.51</v>
      </c>
      <c r="CL47" s="27">
        <v>3148.74</v>
      </c>
      <c r="CM47" s="27">
        <v>148.69999999999999</v>
      </c>
      <c r="CN47" s="27">
        <v>86.98</v>
      </c>
      <c r="CO47" s="27">
        <v>117.86</v>
      </c>
      <c r="CP47" s="27">
        <v>13</v>
      </c>
      <c r="CQ47" s="27">
        <v>3.05</v>
      </c>
    </row>
    <row r="48" spans="1:96">
      <c r="B48" s="18" t="s">
        <v>117</v>
      </c>
      <c r="C48" s="16"/>
      <c r="D48" s="16"/>
      <c r="E48" s="16"/>
      <c r="F48" s="16"/>
      <c r="G48" s="16"/>
      <c r="H48" s="16"/>
      <c r="I48" s="16"/>
    </row>
    <row r="49" spans="1:96" s="23" customFormat="1">
      <c r="A49" s="23" t="str">
        <f>"14"</f>
        <v>14</v>
      </c>
      <c r="B49" s="24" t="s">
        <v>109</v>
      </c>
      <c r="C49" s="25" t="str">
        <f>"200"</f>
        <v>200</v>
      </c>
      <c r="D49" s="25">
        <v>5.4</v>
      </c>
      <c r="E49" s="25">
        <v>0</v>
      </c>
      <c r="F49" s="25">
        <v>2</v>
      </c>
      <c r="G49" s="25">
        <v>0</v>
      </c>
      <c r="H49" s="25">
        <v>32.4</v>
      </c>
      <c r="I49" s="25">
        <v>153.12</v>
      </c>
      <c r="J49" s="26">
        <v>1.4</v>
      </c>
      <c r="K49" s="26">
        <v>0</v>
      </c>
      <c r="L49" s="26">
        <v>0</v>
      </c>
      <c r="M49" s="26">
        <v>0</v>
      </c>
      <c r="N49" s="26">
        <v>24.4</v>
      </c>
      <c r="O49" s="26">
        <v>0</v>
      </c>
      <c r="P49" s="26">
        <v>8</v>
      </c>
      <c r="Q49" s="26">
        <v>0</v>
      </c>
      <c r="R49" s="26">
        <v>0</v>
      </c>
      <c r="S49" s="26">
        <v>1.6</v>
      </c>
      <c r="T49" s="26">
        <v>1.4</v>
      </c>
      <c r="U49" s="26">
        <v>90</v>
      </c>
      <c r="V49" s="26">
        <v>246</v>
      </c>
      <c r="W49" s="26">
        <v>218</v>
      </c>
      <c r="X49" s="26">
        <v>26</v>
      </c>
      <c r="Y49" s="26">
        <v>170</v>
      </c>
      <c r="Z49" s="26">
        <v>0.2</v>
      </c>
      <c r="AA49" s="26">
        <v>0</v>
      </c>
      <c r="AB49" s="26">
        <v>0</v>
      </c>
      <c r="AC49" s="26">
        <v>0</v>
      </c>
      <c r="AD49" s="26">
        <v>0</v>
      </c>
      <c r="AE49" s="26">
        <v>0.06</v>
      </c>
      <c r="AF49" s="26">
        <v>0.26</v>
      </c>
      <c r="AG49" s="26">
        <v>0.2</v>
      </c>
      <c r="AH49" s="26">
        <v>1.8</v>
      </c>
      <c r="AI49" s="26">
        <v>3.2</v>
      </c>
      <c r="AJ49" s="26">
        <v>0</v>
      </c>
      <c r="AK49" s="26">
        <v>4360</v>
      </c>
      <c r="AL49" s="26">
        <v>4440</v>
      </c>
      <c r="AM49" s="26">
        <v>7640</v>
      </c>
      <c r="AN49" s="26">
        <v>6120</v>
      </c>
      <c r="AO49" s="26">
        <v>1360</v>
      </c>
      <c r="AP49" s="26">
        <v>4040</v>
      </c>
      <c r="AQ49" s="26">
        <v>1200</v>
      </c>
      <c r="AR49" s="26">
        <v>3440</v>
      </c>
      <c r="AS49" s="26">
        <v>3680</v>
      </c>
      <c r="AT49" s="26">
        <v>3960</v>
      </c>
      <c r="AU49" s="26">
        <v>8920</v>
      </c>
      <c r="AV49" s="26">
        <v>1840</v>
      </c>
      <c r="AW49" s="26">
        <v>2400</v>
      </c>
      <c r="AX49" s="26">
        <v>9520</v>
      </c>
      <c r="AY49" s="26">
        <v>0</v>
      </c>
      <c r="AZ49" s="26">
        <v>4240</v>
      </c>
      <c r="BA49" s="26">
        <v>4960</v>
      </c>
      <c r="BB49" s="26">
        <v>2680</v>
      </c>
      <c r="BC49" s="26">
        <v>1520</v>
      </c>
      <c r="BD49" s="26">
        <v>0</v>
      </c>
      <c r="BE49" s="26">
        <v>0</v>
      </c>
      <c r="BF49" s="26">
        <v>0</v>
      </c>
      <c r="BG49" s="26">
        <v>0</v>
      </c>
      <c r="BH49" s="26">
        <v>0</v>
      </c>
      <c r="BI49" s="26">
        <v>0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0</v>
      </c>
      <c r="BZ49" s="26">
        <v>0</v>
      </c>
      <c r="CA49" s="26">
        <v>0</v>
      </c>
      <c r="CB49" s="26">
        <v>165.2</v>
      </c>
      <c r="CC49" s="25">
        <v>20.21</v>
      </c>
      <c r="CE49" s="23">
        <v>0</v>
      </c>
      <c r="CG49" s="23">
        <v>0</v>
      </c>
      <c r="CH49" s="23">
        <v>0</v>
      </c>
      <c r="CI49" s="23">
        <v>0</v>
      </c>
      <c r="CJ49" s="23">
        <v>0</v>
      </c>
      <c r="CK49" s="23">
        <v>0</v>
      </c>
      <c r="CL49" s="23">
        <v>0</v>
      </c>
      <c r="CM49" s="23">
        <v>0</v>
      </c>
      <c r="CN49" s="23">
        <v>0</v>
      </c>
      <c r="CO49" s="23">
        <v>0</v>
      </c>
      <c r="CP49" s="23">
        <v>0</v>
      </c>
      <c r="CQ49" s="23">
        <v>0</v>
      </c>
      <c r="CR49" s="23">
        <v>16.84</v>
      </c>
    </row>
    <row r="50" spans="1:96" s="23" customFormat="1">
      <c r="A50" s="23" t="str">
        <f>"16"</f>
        <v>16</v>
      </c>
      <c r="B50" s="24" t="s">
        <v>110</v>
      </c>
      <c r="C50" s="25" t="str">
        <f>"45"</f>
        <v>45</v>
      </c>
      <c r="D50" s="25">
        <v>10.8</v>
      </c>
      <c r="E50" s="25">
        <v>0</v>
      </c>
      <c r="F50" s="25">
        <v>0.68</v>
      </c>
      <c r="G50" s="25">
        <v>0</v>
      </c>
      <c r="H50" s="25">
        <v>20.84</v>
      </c>
      <c r="I50" s="25">
        <v>134.30700000000002</v>
      </c>
      <c r="J50" s="26">
        <v>0.23</v>
      </c>
      <c r="K50" s="26">
        <v>0</v>
      </c>
      <c r="L50" s="26">
        <v>0</v>
      </c>
      <c r="M50" s="26">
        <v>0</v>
      </c>
      <c r="N50" s="26">
        <v>1.31</v>
      </c>
      <c r="O50" s="26">
        <v>19.53</v>
      </c>
      <c r="P50" s="26">
        <v>0</v>
      </c>
      <c r="Q50" s="26">
        <v>0</v>
      </c>
      <c r="R50" s="26">
        <v>0</v>
      </c>
      <c r="S50" s="26">
        <v>0</v>
      </c>
      <c r="T50" s="26">
        <v>1.22</v>
      </c>
      <c r="U50" s="26">
        <v>24.75</v>
      </c>
      <c r="V50" s="26">
        <v>302.39999999999998</v>
      </c>
      <c r="W50" s="26">
        <v>37.35</v>
      </c>
      <c r="X50" s="26">
        <v>36</v>
      </c>
      <c r="Y50" s="26">
        <v>175.5</v>
      </c>
      <c r="Z50" s="26">
        <v>5.31</v>
      </c>
      <c r="AA50" s="26">
        <v>0</v>
      </c>
      <c r="AB50" s="26">
        <v>13.5</v>
      </c>
      <c r="AC50" s="26">
        <v>2.25</v>
      </c>
      <c r="AD50" s="26">
        <v>0.23</v>
      </c>
      <c r="AE50" s="26">
        <v>0.23</v>
      </c>
      <c r="AF50" s="26">
        <v>0.09</v>
      </c>
      <c r="AG50" s="26">
        <v>0.81</v>
      </c>
      <c r="AH50" s="26">
        <v>24.75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26"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6.3</v>
      </c>
      <c r="CC50" s="25">
        <v>7.07</v>
      </c>
      <c r="CE50" s="23">
        <v>2.25</v>
      </c>
      <c r="CG50" s="23">
        <v>0</v>
      </c>
      <c r="CH50" s="23">
        <v>0</v>
      </c>
      <c r="CI50" s="23">
        <v>0</v>
      </c>
      <c r="CJ50" s="23">
        <v>0</v>
      </c>
      <c r="CK50" s="23">
        <v>0</v>
      </c>
      <c r="CL50" s="23">
        <v>0</v>
      </c>
      <c r="CM50" s="23">
        <v>0</v>
      </c>
      <c r="CN50" s="23">
        <v>0</v>
      </c>
      <c r="CO50" s="23">
        <v>0</v>
      </c>
      <c r="CP50" s="23">
        <v>0</v>
      </c>
      <c r="CQ50" s="23">
        <v>0</v>
      </c>
      <c r="CR50" s="23">
        <v>5.89</v>
      </c>
    </row>
    <row r="51" spans="1:96" s="19" customFormat="1">
      <c r="A51" s="19" t="str">
        <f>"13"</f>
        <v>13</v>
      </c>
      <c r="B51" s="20" t="s">
        <v>111</v>
      </c>
      <c r="C51" s="21" t="str">
        <f>"160"</f>
        <v>160</v>
      </c>
      <c r="D51" s="21">
        <v>0.64</v>
      </c>
      <c r="E51" s="21">
        <v>0</v>
      </c>
      <c r="F51" s="21">
        <v>0.64</v>
      </c>
      <c r="G51" s="21">
        <v>0.64</v>
      </c>
      <c r="H51" s="21">
        <v>18.559999999999999</v>
      </c>
      <c r="I51" s="21">
        <v>77.888000000000005</v>
      </c>
      <c r="J51" s="22">
        <v>0.16</v>
      </c>
      <c r="K51" s="22">
        <v>0</v>
      </c>
      <c r="L51" s="22">
        <v>0</v>
      </c>
      <c r="M51" s="22">
        <v>0</v>
      </c>
      <c r="N51" s="22">
        <v>14.4</v>
      </c>
      <c r="O51" s="22">
        <v>1.28</v>
      </c>
      <c r="P51" s="22">
        <v>2.88</v>
      </c>
      <c r="Q51" s="22">
        <v>0</v>
      </c>
      <c r="R51" s="22">
        <v>0</v>
      </c>
      <c r="S51" s="22">
        <v>1.28</v>
      </c>
      <c r="T51" s="22">
        <v>0.8</v>
      </c>
      <c r="U51" s="22">
        <v>41.6</v>
      </c>
      <c r="V51" s="22">
        <v>444.8</v>
      </c>
      <c r="W51" s="22">
        <v>25.6</v>
      </c>
      <c r="X51" s="22">
        <v>14.4</v>
      </c>
      <c r="Y51" s="22">
        <v>17.600000000000001</v>
      </c>
      <c r="Z51" s="22">
        <v>3.52</v>
      </c>
      <c r="AA51" s="22">
        <v>0</v>
      </c>
      <c r="AB51" s="22">
        <v>48</v>
      </c>
      <c r="AC51" s="22">
        <v>8</v>
      </c>
      <c r="AD51" s="22">
        <v>0.32</v>
      </c>
      <c r="AE51" s="22">
        <v>0.05</v>
      </c>
      <c r="AF51" s="22">
        <v>0.03</v>
      </c>
      <c r="AG51" s="22">
        <v>0.48</v>
      </c>
      <c r="AH51" s="22">
        <v>0.64</v>
      </c>
      <c r="AI51" s="22">
        <v>16</v>
      </c>
      <c r="AJ51" s="22">
        <v>0</v>
      </c>
      <c r="AK51" s="22">
        <v>19.2</v>
      </c>
      <c r="AL51" s="22">
        <v>20.8</v>
      </c>
      <c r="AM51" s="22">
        <v>30.4</v>
      </c>
      <c r="AN51" s="22">
        <v>28.8</v>
      </c>
      <c r="AO51" s="22">
        <v>4.8</v>
      </c>
      <c r="AP51" s="22">
        <v>17.600000000000001</v>
      </c>
      <c r="AQ51" s="22">
        <v>4.8</v>
      </c>
      <c r="AR51" s="22">
        <v>14.4</v>
      </c>
      <c r="AS51" s="22">
        <v>27.2</v>
      </c>
      <c r="AT51" s="22">
        <v>16</v>
      </c>
      <c r="AU51" s="22">
        <v>124.8</v>
      </c>
      <c r="AV51" s="22">
        <v>11.2</v>
      </c>
      <c r="AW51" s="22">
        <v>22.4</v>
      </c>
      <c r="AX51" s="22">
        <v>67.2</v>
      </c>
      <c r="AY51" s="22">
        <v>0</v>
      </c>
      <c r="AZ51" s="22">
        <v>20.8</v>
      </c>
      <c r="BA51" s="22">
        <v>25.6</v>
      </c>
      <c r="BB51" s="22">
        <v>9.6</v>
      </c>
      <c r="BC51" s="22">
        <v>8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138.08000000000001</v>
      </c>
      <c r="CC51" s="21">
        <v>21.12</v>
      </c>
      <c r="CE51" s="19">
        <v>8</v>
      </c>
      <c r="CG51" s="19">
        <v>3.2</v>
      </c>
      <c r="CH51" s="19">
        <v>3.2</v>
      </c>
      <c r="CI51" s="19">
        <v>3.2</v>
      </c>
      <c r="CJ51" s="19">
        <v>240</v>
      </c>
      <c r="CK51" s="19">
        <v>240</v>
      </c>
      <c r="CL51" s="19">
        <v>240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17.600000000000001</v>
      </c>
    </row>
    <row r="52" spans="1:96" s="27" customFormat="1" ht="11.4">
      <c r="B52" s="28" t="s">
        <v>118</v>
      </c>
      <c r="C52" s="29"/>
      <c r="D52" s="29">
        <v>16.84</v>
      </c>
      <c r="E52" s="29">
        <v>0</v>
      </c>
      <c r="F52" s="29">
        <v>3.32</v>
      </c>
      <c r="G52" s="29">
        <v>0.64</v>
      </c>
      <c r="H52" s="29">
        <v>71.8</v>
      </c>
      <c r="I52" s="29">
        <v>365.32</v>
      </c>
      <c r="J52" s="30">
        <v>1.79</v>
      </c>
      <c r="K52" s="30">
        <v>0</v>
      </c>
      <c r="L52" s="30">
        <v>0</v>
      </c>
      <c r="M52" s="30">
        <v>0</v>
      </c>
      <c r="N52" s="30">
        <v>40.11</v>
      </c>
      <c r="O52" s="30">
        <v>20.81</v>
      </c>
      <c r="P52" s="30">
        <v>10.88</v>
      </c>
      <c r="Q52" s="30">
        <v>0</v>
      </c>
      <c r="R52" s="30">
        <v>0</v>
      </c>
      <c r="S52" s="30">
        <v>2.88</v>
      </c>
      <c r="T52" s="30">
        <v>3.42</v>
      </c>
      <c r="U52" s="30">
        <v>156.35</v>
      </c>
      <c r="V52" s="30">
        <v>993.2</v>
      </c>
      <c r="W52" s="30">
        <v>280.95</v>
      </c>
      <c r="X52" s="30">
        <v>76.400000000000006</v>
      </c>
      <c r="Y52" s="30">
        <v>363.1</v>
      </c>
      <c r="Z52" s="30">
        <v>9.0299999999999994</v>
      </c>
      <c r="AA52" s="30">
        <v>0</v>
      </c>
      <c r="AB52" s="30">
        <v>61.5</v>
      </c>
      <c r="AC52" s="30">
        <v>10.25</v>
      </c>
      <c r="AD52" s="30">
        <v>0.55000000000000004</v>
      </c>
      <c r="AE52" s="30">
        <v>0.33</v>
      </c>
      <c r="AF52" s="30">
        <v>0.39</v>
      </c>
      <c r="AG52" s="30">
        <v>1.49</v>
      </c>
      <c r="AH52" s="30">
        <v>27.19</v>
      </c>
      <c r="AI52" s="30">
        <v>19.2</v>
      </c>
      <c r="AJ52" s="30">
        <v>0</v>
      </c>
      <c r="AK52" s="30">
        <v>4379.2</v>
      </c>
      <c r="AL52" s="30">
        <v>4460.8</v>
      </c>
      <c r="AM52" s="30">
        <v>7670.4</v>
      </c>
      <c r="AN52" s="30">
        <v>6148.8</v>
      </c>
      <c r="AO52" s="30">
        <v>1364.8</v>
      </c>
      <c r="AP52" s="30">
        <v>4057.6</v>
      </c>
      <c r="AQ52" s="30">
        <v>1204.8</v>
      </c>
      <c r="AR52" s="30">
        <v>3454.4</v>
      </c>
      <c r="AS52" s="30">
        <v>3707.2</v>
      </c>
      <c r="AT52" s="30">
        <v>3976</v>
      </c>
      <c r="AU52" s="30">
        <v>9044.7999999999993</v>
      </c>
      <c r="AV52" s="30">
        <v>1851.2</v>
      </c>
      <c r="AW52" s="30">
        <v>2422.4</v>
      </c>
      <c r="AX52" s="30">
        <v>9587.2000000000007</v>
      </c>
      <c r="AY52" s="30">
        <v>0</v>
      </c>
      <c r="AZ52" s="30">
        <v>4260.8</v>
      </c>
      <c r="BA52" s="30">
        <v>4985.6000000000004</v>
      </c>
      <c r="BB52" s="30">
        <v>2689.6</v>
      </c>
      <c r="BC52" s="30">
        <v>1528</v>
      </c>
      <c r="BD52" s="30">
        <v>0</v>
      </c>
      <c r="BE52" s="30">
        <v>0</v>
      </c>
      <c r="BF52" s="30">
        <v>0</v>
      </c>
      <c r="BG52" s="30">
        <v>0</v>
      </c>
      <c r="BH52" s="30">
        <v>0</v>
      </c>
      <c r="BI52" s="30">
        <v>0</v>
      </c>
      <c r="BJ52" s="30">
        <v>0</v>
      </c>
      <c r="BK52" s="30">
        <v>0</v>
      </c>
      <c r="BL52" s="30">
        <v>0</v>
      </c>
      <c r="BM52" s="30">
        <v>0</v>
      </c>
      <c r="BN52" s="30">
        <v>0</v>
      </c>
      <c r="BO52" s="30">
        <v>0</v>
      </c>
      <c r="BP52" s="30">
        <v>0</v>
      </c>
      <c r="BQ52" s="30">
        <v>0</v>
      </c>
      <c r="BR52" s="30">
        <v>0</v>
      </c>
      <c r="BS52" s="30">
        <v>0</v>
      </c>
      <c r="BT52" s="30">
        <v>0</v>
      </c>
      <c r="BU52" s="30">
        <v>0</v>
      </c>
      <c r="BV52" s="30">
        <v>0</v>
      </c>
      <c r="BW52" s="30">
        <v>0</v>
      </c>
      <c r="BX52" s="30">
        <v>0</v>
      </c>
      <c r="BY52" s="30">
        <v>0</v>
      </c>
      <c r="BZ52" s="30">
        <v>0</v>
      </c>
      <c r="CA52" s="30">
        <v>0</v>
      </c>
      <c r="CB52" s="30">
        <v>309.58</v>
      </c>
      <c r="CC52" s="29">
        <f>SUM($CC$48:$CC$51)</f>
        <v>48.400000000000006</v>
      </c>
      <c r="CD52" s="27">
        <f>$I$52/$I$53*100</f>
        <v>10.628294794660833</v>
      </c>
      <c r="CE52" s="27">
        <v>10.25</v>
      </c>
      <c r="CG52" s="27">
        <v>3.2</v>
      </c>
      <c r="CH52" s="27">
        <v>3.2</v>
      </c>
      <c r="CI52" s="27">
        <v>3.2</v>
      </c>
      <c r="CJ52" s="27">
        <v>240</v>
      </c>
      <c r="CK52" s="27">
        <v>240</v>
      </c>
      <c r="CL52" s="27">
        <v>240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</row>
    <row r="53" spans="1:96" s="27" customFormat="1" ht="11.4" hidden="1">
      <c r="B53" s="28" t="s">
        <v>119</v>
      </c>
      <c r="C53" s="29"/>
      <c r="D53" s="29">
        <v>122.41</v>
      </c>
      <c r="E53" s="29">
        <v>43.14</v>
      </c>
      <c r="F53" s="29">
        <v>120.52</v>
      </c>
      <c r="G53" s="29">
        <v>40.86</v>
      </c>
      <c r="H53" s="29">
        <v>487.79</v>
      </c>
      <c r="I53" s="29">
        <v>3437.24</v>
      </c>
      <c r="J53" s="30">
        <v>50.14</v>
      </c>
      <c r="K53" s="30">
        <v>21.46</v>
      </c>
      <c r="L53" s="30">
        <v>0</v>
      </c>
      <c r="M53" s="30">
        <v>0</v>
      </c>
      <c r="N53" s="30">
        <v>181.37</v>
      </c>
      <c r="O53" s="30">
        <v>251.31</v>
      </c>
      <c r="P53" s="30">
        <v>55.12</v>
      </c>
      <c r="Q53" s="30">
        <v>0</v>
      </c>
      <c r="R53" s="30">
        <v>0</v>
      </c>
      <c r="S53" s="30">
        <v>11.03</v>
      </c>
      <c r="T53" s="30">
        <v>33.14</v>
      </c>
      <c r="U53" s="30">
        <v>4399.54</v>
      </c>
      <c r="V53" s="30">
        <v>5419.22</v>
      </c>
      <c r="W53" s="30">
        <v>1516.98</v>
      </c>
      <c r="X53" s="30">
        <v>511.05</v>
      </c>
      <c r="Y53" s="30">
        <v>2032.3</v>
      </c>
      <c r="Z53" s="30">
        <v>34.909999999999997</v>
      </c>
      <c r="AA53" s="30">
        <v>412.04</v>
      </c>
      <c r="AB53" s="30">
        <v>16907.27</v>
      </c>
      <c r="AC53" s="30">
        <v>3589.46</v>
      </c>
      <c r="AD53" s="30">
        <v>21.93</v>
      </c>
      <c r="AE53" s="30">
        <v>2.04</v>
      </c>
      <c r="AF53" s="30">
        <v>2.0099999999999998</v>
      </c>
      <c r="AG53" s="30">
        <v>22.93</v>
      </c>
      <c r="AH53" s="30">
        <v>94.03</v>
      </c>
      <c r="AI53" s="30">
        <v>288.68</v>
      </c>
      <c r="AJ53" s="30">
        <v>0</v>
      </c>
      <c r="AK53" s="30">
        <v>12642.85</v>
      </c>
      <c r="AL53" s="30">
        <v>12610.51</v>
      </c>
      <c r="AM53" s="30">
        <v>21841.360000000001</v>
      </c>
      <c r="AN53" s="30">
        <v>17213.150000000001</v>
      </c>
      <c r="AO53" s="30">
        <v>4360.96</v>
      </c>
      <c r="AP53" s="30">
        <v>11122.95</v>
      </c>
      <c r="AQ53" s="30">
        <v>3218.73</v>
      </c>
      <c r="AR53" s="30">
        <v>10790.91</v>
      </c>
      <c r="AS53" s="30">
        <v>9514.33</v>
      </c>
      <c r="AT53" s="30">
        <v>10184.120000000001</v>
      </c>
      <c r="AU53" s="30">
        <v>20579.349999999999</v>
      </c>
      <c r="AV53" s="30">
        <v>5740.76</v>
      </c>
      <c r="AW53" s="30">
        <v>6244.01</v>
      </c>
      <c r="AX53" s="30">
        <v>29671.42</v>
      </c>
      <c r="AY53" s="30">
        <v>0</v>
      </c>
      <c r="AZ53" s="30">
        <v>11939.08</v>
      </c>
      <c r="BA53" s="30">
        <v>11892.86</v>
      </c>
      <c r="BB53" s="30">
        <v>8309.85</v>
      </c>
      <c r="BC53" s="30">
        <v>4075.7</v>
      </c>
      <c r="BD53" s="30">
        <v>1.29</v>
      </c>
      <c r="BE53" s="30">
        <v>0.64</v>
      </c>
      <c r="BF53" s="30">
        <v>0.49</v>
      </c>
      <c r="BG53" s="30">
        <v>1.29</v>
      </c>
      <c r="BH53" s="30">
        <v>1.36</v>
      </c>
      <c r="BI53" s="30">
        <v>4.9400000000000004</v>
      </c>
      <c r="BJ53" s="30">
        <v>0.13</v>
      </c>
      <c r="BK53" s="30">
        <v>16.16</v>
      </c>
      <c r="BL53" s="30">
        <v>0.09</v>
      </c>
      <c r="BM53" s="30">
        <v>6.41</v>
      </c>
      <c r="BN53" s="30">
        <v>0.21</v>
      </c>
      <c r="BO53" s="30">
        <v>0.21</v>
      </c>
      <c r="BP53" s="30">
        <v>0</v>
      </c>
      <c r="BQ53" s="30">
        <v>0.92</v>
      </c>
      <c r="BR53" s="30">
        <v>1.37</v>
      </c>
      <c r="BS53" s="30">
        <v>21.01</v>
      </c>
      <c r="BT53" s="30">
        <v>0</v>
      </c>
      <c r="BU53" s="30">
        <v>0</v>
      </c>
      <c r="BV53" s="30">
        <v>21.91</v>
      </c>
      <c r="BW53" s="30">
        <v>0.17</v>
      </c>
      <c r="BX53" s="30">
        <v>0</v>
      </c>
      <c r="BY53" s="30">
        <v>0</v>
      </c>
      <c r="BZ53" s="30">
        <v>0</v>
      </c>
      <c r="CA53" s="30">
        <v>0</v>
      </c>
      <c r="CB53" s="30">
        <v>3030.46</v>
      </c>
      <c r="CC53" s="29">
        <v>374.00000000000006</v>
      </c>
      <c r="CE53" s="27">
        <v>3229.92</v>
      </c>
      <c r="CG53" s="27">
        <v>349.64</v>
      </c>
      <c r="CH53" s="27">
        <v>191.33</v>
      </c>
      <c r="CI53" s="27">
        <v>270.48</v>
      </c>
      <c r="CJ53" s="27">
        <v>16917.72</v>
      </c>
      <c r="CK53" s="27">
        <v>7760.21</v>
      </c>
      <c r="CL53" s="27">
        <v>12338.97</v>
      </c>
      <c r="CM53" s="27">
        <v>410.07</v>
      </c>
      <c r="CN53" s="27">
        <v>238.93</v>
      </c>
      <c r="CO53" s="27">
        <v>324.55</v>
      </c>
      <c r="CP53" s="27">
        <v>46</v>
      </c>
      <c r="CQ53" s="27">
        <v>7.19</v>
      </c>
    </row>
    <row r="54" spans="1:96" hidden="1">
      <c r="C54" s="16"/>
      <c r="D54" s="16"/>
      <c r="E54" s="16"/>
      <c r="F54" s="16"/>
      <c r="G54" s="16"/>
      <c r="H54" s="16"/>
      <c r="I54" s="16"/>
    </row>
    <row r="55" spans="1:96" hidden="1">
      <c r="B55" s="14" t="s">
        <v>120</v>
      </c>
      <c r="C55" s="16"/>
      <c r="D55" s="16">
        <v>15</v>
      </c>
      <c r="E55" s="16"/>
      <c r="F55" s="16">
        <v>33</v>
      </c>
      <c r="G55" s="16"/>
      <c r="H55" s="16">
        <v>52</v>
      </c>
      <c r="I55" s="16"/>
    </row>
    <row r="56" spans="1:96" hidden="1">
      <c r="C56" s="16"/>
      <c r="D56" s="16"/>
      <c r="E56" s="16"/>
      <c r="F56" s="16"/>
      <c r="G56" s="16"/>
      <c r="H56" s="16"/>
      <c r="I56" s="16"/>
    </row>
    <row r="57" spans="1:96">
      <c r="A57" s="87" t="s">
        <v>157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</row>
    <row r="58" spans="1:96">
      <c r="C58" s="16"/>
      <c r="D58" s="16"/>
      <c r="E58" s="16"/>
      <c r="F58" s="16"/>
      <c r="G58" s="16"/>
      <c r="H58" s="16"/>
      <c r="I58" s="1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CR8:CR9"/>
    <mergeCell ref="F8:G8"/>
    <mergeCell ref="H8:H9"/>
    <mergeCell ref="A31:XFD31"/>
    <mergeCell ref="A57:CC57"/>
    <mergeCell ref="G1:CC1"/>
    <mergeCell ref="I8:I9"/>
    <mergeCell ref="A2:I2"/>
    <mergeCell ref="A8:A9"/>
    <mergeCell ref="B8:B9"/>
    <mergeCell ref="C8:C9"/>
    <mergeCell ref="D8:E8"/>
    <mergeCell ref="CC8:CC9"/>
    <mergeCell ref="W8:Z8"/>
    <mergeCell ref="AA8:AI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122</v>
      </c>
      <c r="B1" s="84" t="s">
        <v>123</v>
      </c>
      <c r="C1" s="85"/>
      <c r="D1" s="86"/>
      <c r="E1" s="32" t="s">
        <v>124</v>
      </c>
      <c r="F1" s="33"/>
      <c r="I1" s="32" t="s">
        <v>125</v>
      </c>
      <c r="J1" s="34"/>
    </row>
    <row r="2" spans="1:10" ht="7.5" customHeight="1" thickBot="1"/>
    <row r="3" spans="1:10" ht="15" thickBot="1">
      <c r="A3" s="35" t="s">
        <v>126</v>
      </c>
      <c r="B3" s="36" t="s">
        <v>127</v>
      </c>
      <c r="C3" s="36" t="s">
        <v>128</v>
      </c>
      <c r="D3" s="36" t="s">
        <v>129</v>
      </c>
      <c r="E3" s="36" t="s">
        <v>6</v>
      </c>
      <c r="F3" s="36" t="s">
        <v>130</v>
      </c>
      <c r="G3" s="36" t="s">
        <v>131</v>
      </c>
      <c r="H3" s="36" t="s">
        <v>132</v>
      </c>
      <c r="I3" s="36" t="s">
        <v>133</v>
      </c>
      <c r="J3" s="37" t="s">
        <v>134</v>
      </c>
    </row>
    <row r="4" spans="1:10">
      <c r="A4" s="38" t="s">
        <v>135</v>
      </c>
      <c r="B4" s="39" t="s">
        <v>136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137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138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139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140</v>
      </c>
      <c r="B15" s="64" t="s">
        <v>139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141</v>
      </c>
      <c r="B18" s="46" t="s">
        <v>142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143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144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145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146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147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148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108</v>
      </c>
      <c r="B29" s="64" t="s">
        <v>149</v>
      </c>
      <c r="C29" s="72" t="s">
        <v>153</v>
      </c>
      <c r="D29" s="41" t="s">
        <v>109</v>
      </c>
      <c r="E29" s="42">
        <v>180</v>
      </c>
      <c r="F29" s="43">
        <v>18.190000000000001</v>
      </c>
      <c r="G29" s="42">
        <v>137.80799999999999</v>
      </c>
      <c r="H29" s="42">
        <v>4.8600000000000003</v>
      </c>
      <c r="I29" s="42">
        <v>1.8</v>
      </c>
      <c r="J29" s="44">
        <v>29.16</v>
      </c>
    </row>
    <row r="30" spans="1:10" hidden="1">
      <c r="A30" s="45"/>
      <c r="B30" s="70" t="s">
        <v>146</v>
      </c>
      <c r="C30" s="73" t="s">
        <v>154</v>
      </c>
      <c r="D30" s="53" t="s">
        <v>110</v>
      </c>
      <c r="E30" s="54">
        <v>40</v>
      </c>
      <c r="F30" s="55">
        <v>6.28</v>
      </c>
      <c r="G30" s="54">
        <v>119.38399999999999</v>
      </c>
      <c r="H30" s="54">
        <v>9.6</v>
      </c>
      <c r="I30" s="54">
        <v>0.6</v>
      </c>
      <c r="J30" s="56">
        <v>18.52</v>
      </c>
    </row>
    <row r="31" spans="1:10" hidden="1">
      <c r="A31" s="45"/>
      <c r="B31" s="65"/>
      <c r="C31" s="74" t="s">
        <v>155</v>
      </c>
      <c r="D31" s="66" t="s">
        <v>111</v>
      </c>
      <c r="E31" s="67">
        <v>160</v>
      </c>
      <c r="F31" s="68">
        <v>21.12</v>
      </c>
      <c r="G31" s="67">
        <v>77.888000000000005</v>
      </c>
      <c r="H31" s="67">
        <v>0.64</v>
      </c>
      <c r="I31" s="67">
        <v>0.64</v>
      </c>
      <c r="J31" s="69">
        <v>18.559999999999999</v>
      </c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150</v>
      </c>
      <c r="B33" s="39" t="s">
        <v>136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145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146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138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151</v>
      </c>
      <c r="B39" s="64" t="s">
        <v>152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149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146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139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44958.328611111108</v>
      </c>
      <c r="C1">
        <f>YEAR(Дата_Сост)</f>
        <v>2023</v>
      </c>
      <c r="D1">
        <f>MONTH(Дата_Сост)</f>
        <v>2</v>
      </c>
      <c r="E1">
        <f>DAY(Дата_Сост)</f>
        <v>1</v>
      </c>
    </row>
    <row r="2" spans="1:5">
      <c r="A2" t="s">
        <v>82</v>
      </c>
      <c r="B2" s="2">
        <v>44949.596863425926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33</v>
      </c>
    </row>
    <row r="6" spans="1:5">
      <c r="B6" s="3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01.02.2023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2023-01-24T09:30:41Z</cp:lastPrinted>
  <dcterms:created xsi:type="dcterms:W3CDTF">2002-09-22T07:35:02Z</dcterms:created>
  <dcterms:modified xsi:type="dcterms:W3CDTF">2023-01-24T09:30:44Z</dcterms:modified>
</cp:coreProperties>
</file>