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0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'10.02.2023'!$A$3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1" i="1"/>
  <c r="CD47"/>
  <c r="CD37"/>
  <c r="CD29"/>
  <c r="CD25"/>
  <c r="CD16"/>
  <c r="C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<sst xmlns="http://schemas.openxmlformats.org/spreadsheetml/2006/main" count="186" uniqueCount="155">
  <si>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</si>
  <si>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</si>
  <si>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</si>
  <si>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</si>
  <si>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</si>
  <si>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</si>
  <si>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</si>
  <si>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</si>
  <si>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</si>
  <si>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</si>
  <si>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</si>
  <si>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</si>
  <si>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</si>
  <si>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</si>
  <si>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</si>
  <si>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</si>
  <si>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</si>
  <si>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</si>
  <si>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</si>
  <si>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</si>
  <si>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</si>
  <si>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</si>
  <si>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</si>
  <si>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</si>
  <si>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</si>
  <si>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</si>
  <si>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</si>
  <si>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</si>
  <si>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</si>
  <si>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</si>
  <si>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</si>
  <si>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</si>
  <si>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</si>
  <si>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</si>
  <si>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</si>
  <si>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</si>
  <si>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</si>
  <si>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</si>
  <si>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</si>
  <si>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</si>
  <si>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</si>
  <si>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</si>
  <si>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</si>
  <si>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</si>
  <si>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</si>
  <si>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</si>
  <si>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</si>
  <si>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</si>
  <si>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</si>
  <si>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</si>
  <si>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</si>
  <si>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</si>
  <si>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</si>
  <si>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</si>
  <si>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</si>
  <si>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</si>
  <si>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</si>
  <si>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</si>
  <si>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</si>
  <si>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</si>
  <si>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</si>
  <si>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</si>
  <si>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</si>
  <si>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</si>
  <si>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</si>
  <si>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</si>
  <si>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</si>
  <si>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</si>
  <si>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</si>
  <si>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</si>
  <si>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</si>
  <si>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</si>
  <si>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</si>
  <si>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</si>
  <si>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</si>
  <si>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</si>
  <si>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</si>
  <si>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</si>
  <si>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</si>
  <si>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</si>
  <si>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</si>
  <si>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</si>
  <si>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</si>
  <si>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</si>
  <si>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</si>
  <si>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</si>
  <si>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</si>
  <si>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</si>
  <si>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</si>
  <si>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</si>
  <si>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</si>
  <si>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</si>
  <si>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</si>
  <si>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</si>
  <si>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</si>
  <si>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молочная ассорти (рис, пшено) с маслом сливочным</t>
  </si>
  <si>
    <t>Хлеб пшеничный</t>
  </si>
  <si>
    <t>Чай (вариант 1)</t>
  </si>
  <si>
    <t>Итого за 'Завтрак с 7 до 11 лет'</t>
  </si>
  <si>
    <t>Обед  с 7 до 11 лет</t>
  </si>
  <si>
    <t>Салат из моркови с растительным маслом</t>
  </si>
  <si>
    <t>Суп картофельный с макаронными изделиями</t>
  </si>
  <si>
    <t>Картофельное пюре</t>
  </si>
  <si>
    <t>Голубцы ленивые  с мясом говядины и рисом (вариант 1)</t>
  </si>
  <si>
    <t>Хлеб ржаной</t>
  </si>
  <si>
    <t>Сок</t>
  </si>
  <si>
    <t>Итого за 'Обед  с 7 до 11 лет'</t>
  </si>
  <si>
    <t>Полдник</t>
  </si>
  <si>
    <t>Кисломолочный напиток "Снежок"</t>
  </si>
  <si>
    <t>Пирожное "Русский бисквит" ин/уп (30гр)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</si>
  <si>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</si>
  <si>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</si>
  <si>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</si>
  <si>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</si>
  <si>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</si>
  <si>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</si>
  <si>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</si>
  <si>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</si>
  <si>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</si>
  <si>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10.02.2023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</si>
  <si>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</si>
  <si>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</si>
  <si>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</si>
  <si>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</si>
  <si>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</si>
  <si>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</si>
  <si>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</si>
  <si>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</si>
  <si>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</si>
  <si>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</si>
  <si>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</si>
  <si>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</si>
  <si>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</si>
  <si>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</si>
  <si>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</si>
  <si>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</si>
  <si>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</si>
  <si>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</si>
  <si>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</si>
  <si>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</si>
  <si>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</si>
  <si>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</si>
  <si>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</si>
  <si>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</si>
  <si>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</si>
  <si>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</si>
  <si>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</si>
  <si>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</si>
  <si>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</si>
  <si>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</si>
  <si>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</si>
  <si>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</t>
  </si>
  <si>
    <t>Итого сумма с 7 до 11 лет    174,00</t>
  </si>
  <si>
    <t>Итого сумма с 12 и старше    200,00</t>
  </si>
  <si>
    <t>Итого сумма с 7 до 11 лет  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</si>
</sst>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1"/>
  <sheetViews>
    <sheetView tabSelected="1" workbookViewId="0">
      <selection activeCell="G60" sqref="G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10.2.2023г.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"10 февраля 2023 г."</f>
        <v>10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"8/5"</f>
        <v>8/5</v>
      </c>
      <c r="B11" s="33" t="s">
        <v>93</v>
      </c>
      <c r="C11" s="34" t="str">
        <f>"100"</f>
        <v>100</v>
      </c>
      <c r="D11" s="34">
        <v>16.899999999999999</v>
      </c>
      <c r="E11" s="34">
        <v>16.21</v>
      </c>
      <c r="F11" s="34">
        <v>9.6</v>
      </c>
      <c r="G11" s="34">
        <v>1.01</v>
      </c>
      <c r="H11" s="34">
        <v>13.43</v>
      </c>
      <c r="I11" s="34">
        <v>209.25449750000001</v>
      </c>
      <c r="J11" s="35">
        <v>5.22</v>
      </c>
      <c r="K11" s="35">
        <v>0.65</v>
      </c>
      <c r="L11" s="35">
        <v>0</v>
      </c>
      <c r="M11" s="35">
        <v>0</v>
      </c>
      <c r="N11" s="35">
        <v>8.98</v>
      </c>
      <c r="O11" s="35">
        <v>4.2300000000000004</v>
      </c>
      <c r="P11" s="35">
        <v>0.22</v>
      </c>
      <c r="Q11" s="35">
        <v>0</v>
      </c>
      <c r="R11" s="35">
        <v>0</v>
      </c>
      <c r="S11" s="35">
        <v>1.1200000000000001</v>
      </c>
      <c r="T11" s="35">
        <v>1.51</v>
      </c>
      <c r="U11" s="35">
        <v>213.92</v>
      </c>
      <c r="V11" s="35">
        <v>107.69</v>
      </c>
      <c r="W11" s="35">
        <v>142.36000000000001</v>
      </c>
      <c r="X11" s="35">
        <v>20.79</v>
      </c>
      <c r="Y11" s="35">
        <v>184.64</v>
      </c>
      <c r="Z11" s="35">
        <v>0.51</v>
      </c>
      <c r="AA11" s="35">
        <v>55.1</v>
      </c>
      <c r="AB11" s="35">
        <v>27.72</v>
      </c>
      <c r="AC11" s="35">
        <v>63.14</v>
      </c>
      <c r="AD11" s="35">
        <v>0.75</v>
      </c>
      <c r="AE11" s="35">
        <v>0.04</v>
      </c>
      <c r="AF11" s="35">
        <v>0.23</v>
      </c>
      <c r="AG11" s="35">
        <v>0.41</v>
      </c>
      <c r="AH11" s="35">
        <v>3.94</v>
      </c>
      <c r="AI11" s="35">
        <v>0.23</v>
      </c>
      <c r="AJ11" s="35">
        <v>0</v>
      </c>
      <c r="AK11" s="35">
        <v>811.67</v>
      </c>
      <c r="AL11" s="35">
        <v>668.39</v>
      </c>
      <c r="AM11" s="35">
        <v>1243.05</v>
      </c>
      <c r="AN11" s="35">
        <v>962.82</v>
      </c>
      <c r="AO11" s="35">
        <v>371.08</v>
      </c>
      <c r="AP11" s="35">
        <v>626.17999999999995</v>
      </c>
      <c r="AQ11" s="35">
        <v>204.16</v>
      </c>
      <c r="AR11" s="35">
        <v>739.37</v>
      </c>
      <c r="AS11" s="35">
        <v>69.88</v>
      </c>
      <c r="AT11" s="35">
        <v>79.510000000000005</v>
      </c>
      <c r="AU11" s="35">
        <v>106.34</v>
      </c>
      <c r="AV11" s="35">
        <v>430.21</v>
      </c>
      <c r="AW11" s="35">
        <v>57.08</v>
      </c>
      <c r="AX11" s="35">
        <v>327.86</v>
      </c>
      <c r="AY11" s="35">
        <v>0.53</v>
      </c>
      <c r="AZ11" s="35">
        <v>95.59</v>
      </c>
      <c r="BA11" s="35">
        <v>84.75</v>
      </c>
      <c r="BB11" s="35">
        <v>812.79</v>
      </c>
      <c r="BC11" s="35">
        <v>89.78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0.06</v>
      </c>
      <c r="BL11" s="35">
        <v>0</v>
      </c>
      <c r="BM11" s="35">
        <v>0.04</v>
      </c>
      <c r="BN11" s="35">
        <v>0</v>
      </c>
      <c r="BO11" s="35">
        <v>0.01</v>
      </c>
      <c r="BP11" s="35">
        <v>0</v>
      </c>
      <c r="BQ11" s="35">
        <v>0</v>
      </c>
      <c r="BR11" s="35">
        <v>0</v>
      </c>
      <c r="BS11" s="35">
        <v>0.23</v>
      </c>
      <c r="BT11" s="35">
        <v>0</v>
      </c>
      <c r="BU11" s="35">
        <v>0</v>
      </c>
      <c r="BV11" s="35">
        <v>0.56000000000000005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73.81</v>
      </c>
      <c r="CC11" s="34">
        <v>44.31</v>
      </c>
      <c r="CE11" s="32">
        <v>59.72</v>
      </c>
      <c r="CG11" s="32">
        <v>33.82</v>
      </c>
      <c r="CH11" s="32">
        <v>20.83</v>
      </c>
      <c r="CI11" s="32">
        <v>27.32</v>
      </c>
      <c r="CJ11" s="32">
        <v>928.85</v>
      </c>
      <c r="CK11" s="32">
        <v>668.07</v>
      </c>
      <c r="CL11" s="32">
        <v>798.46</v>
      </c>
      <c r="CM11" s="32">
        <v>20.37</v>
      </c>
      <c r="CN11" s="32">
        <v>14.94</v>
      </c>
      <c r="CO11" s="32">
        <v>17.649999999999999</v>
      </c>
      <c r="CP11" s="32">
        <v>6.5</v>
      </c>
      <c r="CQ11" s="32">
        <v>0.5</v>
      </c>
      <c r="CR11" s="32">
        <v>26.85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90.6</v>
      </c>
      <c r="AL12" s="35">
        <v>83.6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7.23</v>
      </c>
      <c r="CE12" s="32">
        <v>9.4</v>
      </c>
      <c r="CG12" s="32">
        <v>4.2</v>
      </c>
      <c r="CH12" s="32">
        <v>4.2</v>
      </c>
      <c r="CI12" s="32">
        <v>4.2</v>
      </c>
      <c r="CJ12" s="32">
        <v>2076</v>
      </c>
      <c r="CK12" s="32">
        <v>498</v>
      </c>
      <c r="CL12" s="32">
        <v>1287</v>
      </c>
      <c r="CM12" s="32">
        <v>1.8</v>
      </c>
      <c r="CN12" s="32">
        <v>1.8</v>
      </c>
      <c r="CO12" s="32">
        <v>1.8</v>
      </c>
      <c r="CP12" s="32">
        <v>0</v>
      </c>
      <c r="CQ12" s="32">
        <v>0</v>
      </c>
      <c r="CR12" s="32">
        <v>4.38</v>
      </c>
    </row>
    <row r="13" spans="1:96" s="32" customFormat="1" ht="24">
      <c r="A13" s="32" t="str">
        <f>"17/4"</f>
        <v>17/4</v>
      </c>
      <c r="B13" s="33" t="s">
        <v>95</v>
      </c>
      <c r="C13" s="34" t="str">
        <f>"150"</f>
        <v>150</v>
      </c>
      <c r="D13" s="34">
        <v>3.75</v>
      </c>
      <c r="E13" s="34">
        <v>2.25</v>
      </c>
      <c r="F13" s="34">
        <v>4.8899999999999997</v>
      </c>
      <c r="G13" s="34">
        <v>0.38</v>
      </c>
      <c r="H13" s="34">
        <v>19.809999999999999</v>
      </c>
      <c r="I13" s="34">
        <v>137.11874175</v>
      </c>
      <c r="J13" s="35">
        <v>3.35</v>
      </c>
      <c r="K13" s="35">
        <v>0.08</v>
      </c>
      <c r="L13" s="35">
        <v>0</v>
      </c>
      <c r="M13" s="35">
        <v>0</v>
      </c>
      <c r="N13" s="35">
        <v>6.92</v>
      </c>
      <c r="O13" s="35">
        <v>12.31</v>
      </c>
      <c r="P13" s="35">
        <v>0.57999999999999996</v>
      </c>
      <c r="Q13" s="35">
        <v>0</v>
      </c>
      <c r="R13" s="35">
        <v>0</v>
      </c>
      <c r="S13" s="35">
        <v>0.08</v>
      </c>
      <c r="T13" s="35">
        <v>1.51</v>
      </c>
      <c r="U13" s="35">
        <v>331.35</v>
      </c>
      <c r="V13" s="35">
        <v>124.65</v>
      </c>
      <c r="W13" s="35">
        <v>86.86</v>
      </c>
      <c r="X13" s="35">
        <v>20.309999999999999</v>
      </c>
      <c r="Y13" s="35">
        <v>92.77</v>
      </c>
      <c r="Z13" s="35">
        <v>0.39</v>
      </c>
      <c r="AA13" s="35">
        <v>18.18</v>
      </c>
      <c r="AB13" s="35">
        <v>16.440000000000001</v>
      </c>
      <c r="AC13" s="35">
        <v>33.950000000000003</v>
      </c>
      <c r="AD13" s="35">
        <v>0.11</v>
      </c>
      <c r="AE13" s="35">
        <v>0.05</v>
      </c>
      <c r="AF13" s="35">
        <v>0.1</v>
      </c>
      <c r="AG13" s="35">
        <v>0.31</v>
      </c>
      <c r="AH13" s="35">
        <v>1.37</v>
      </c>
      <c r="AI13" s="35">
        <v>0.4</v>
      </c>
      <c r="AJ13" s="35">
        <v>0</v>
      </c>
      <c r="AK13" s="35">
        <v>199.56</v>
      </c>
      <c r="AL13" s="35">
        <v>185.46</v>
      </c>
      <c r="AM13" s="35">
        <v>385.68</v>
      </c>
      <c r="AN13" s="35">
        <v>211.06</v>
      </c>
      <c r="AO13" s="35">
        <v>93.69</v>
      </c>
      <c r="AP13" s="35">
        <v>151.54</v>
      </c>
      <c r="AQ13" s="35">
        <v>56.97</v>
      </c>
      <c r="AR13" s="35">
        <v>190.58</v>
      </c>
      <c r="AS13" s="35">
        <v>125.88</v>
      </c>
      <c r="AT13" s="35">
        <v>87.81</v>
      </c>
      <c r="AU13" s="35">
        <v>109.52</v>
      </c>
      <c r="AV13" s="35">
        <v>39.369999999999997</v>
      </c>
      <c r="AW13" s="35">
        <v>57.95</v>
      </c>
      <c r="AX13" s="35">
        <v>304.07</v>
      </c>
      <c r="AY13" s="35">
        <v>0</v>
      </c>
      <c r="AZ13" s="35">
        <v>99.41</v>
      </c>
      <c r="BA13" s="35">
        <v>91.09</v>
      </c>
      <c r="BB13" s="35">
        <v>196.26</v>
      </c>
      <c r="BC13" s="35">
        <v>47.5</v>
      </c>
      <c r="BD13" s="35">
        <v>0.09</v>
      </c>
      <c r="BE13" s="35">
        <v>0.04</v>
      </c>
      <c r="BF13" s="35">
        <v>0.02</v>
      </c>
      <c r="BG13" s="35">
        <v>0.05</v>
      </c>
      <c r="BH13" s="35">
        <v>0.06</v>
      </c>
      <c r="BI13" s="35">
        <v>0.26</v>
      </c>
      <c r="BJ13" s="35">
        <v>0</v>
      </c>
      <c r="BK13" s="35">
        <v>0.76</v>
      </c>
      <c r="BL13" s="35">
        <v>0</v>
      </c>
      <c r="BM13" s="35">
        <v>0.23</v>
      </c>
      <c r="BN13" s="35">
        <v>0</v>
      </c>
      <c r="BO13" s="35">
        <v>0</v>
      </c>
      <c r="BP13" s="35">
        <v>0</v>
      </c>
      <c r="BQ13" s="35">
        <v>0.05</v>
      </c>
      <c r="BR13" s="35">
        <v>0.08</v>
      </c>
      <c r="BS13" s="35">
        <v>0.66</v>
      </c>
      <c r="BT13" s="35">
        <v>0</v>
      </c>
      <c r="BU13" s="35">
        <v>0</v>
      </c>
      <c r="BV13" s="35">
        <v>0.21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123.8</v>
      </c>
      <c r="CC13" s="34">
        <v>14.51</v>
      </c>
      <c r="CE13" s="32">
        <v>20.92</v>
      </c>
      <c r="CG13" s="32">
        <v>31.03</v>
      </c>
      <c r="CH13" s="32">
        <v>14.66</v>
      </c>
      <c r="CI13" s="32">
        <v>22.84</v>
      </c>
      <c r="CJ13" s="32">
        <v>1032.56</v>
      </c>
      <c r="CK13" s="32">
        <v>454.22</v>
      </c>
      <c r="CL13" s="32">
        <v>743.39</v>
      </c>
      <c r="CM13" s="32">
        <v>19.63</v>
      </c>
      <c r="CN13" s="32">
        <v>8.65</v>
      </c>
      <c r="CO13" s="32">
        <v>14.14</v>
      </c>
      <c r="CP13" s="32">
        <v>3.75</v>
      </c>
      <c r="CQ13" s="32">
        <v>0.75</v>
      </c>
      <c r="CR13" s="32">
        <v>8.7899999999999991</v>
      </c>
    </row>
    <row r="14" spans="1:96" s="32" customFormat="1">
      <c r="A14" s="32" t="str">
        <f>"2"</f>
        <v>2</v>
      </c>
      <c r="B14" s="33" t="s">
        <v>96</v>
      </c>
      <c r="C14" s="34" t="str">
        <f>"30"</f>
        <v>30</v>
      </c>
      <c r="D14" s="34">
        <v>1.98</v>
      </c>
      <c r="E14" s="34">
        <v>0</v>
      </c>
      <c r="F14" s="34">
        <v>0.2</v>
      </c>
      <c r="G14" s="34">
        <v>0.2</v>
      </c>
      <c r="H14" s="34">
        <v>14.07</v>
      </c>
      <c r="I14" s="34">
        <v>67.170299999999997</v>
      </c>
      <c r="J14" s="35">
        <v>0</v>
      </c>
      <c r="K14" s="35">
        <v>0</v>
      </c>
      <c r="L14" s="35">
        <v>0</v>
      </c>
      <c r="M14" s="35">
        <v>0</v>
      </c>
      <c r="N14" s="35">
        <v>0.33</v>
      </c>
      <c r="O14" s="35">
        <v>13.68</v>
      </c>
      <c r="P14" s="35">
        <v>0.06</v>
      </c>
      <c r="Q14" s="35">
        <v>0</v>
      </c>
      <c r="R14" s="35">
        <v>0</v>
      </c>
      <c r="S14" s="35">
        <v>0</v>
      </c>
      <c r="T14" s="35">
        <v>0.54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95.79</v>
      </c>
      <c r="AL14" s="35">
        <v>99.7</v>
      </c>
      <c r="AM14" s="35">
        <v>152.69</v>
      </c>
      <c r="AN14" s="35">
        <v>50.63</v>
      </c>
      <c r="AO14" s="35">
        <v>30.02</v>
      </c>
      <c r="AP14" s="35">
        <v>60.03</v>
      </c>
      <c r="AQ14" s="35">
        <v>22.71</v>
      </c>
      <c r="AR14" s="35">
        <v>108.58</v>
      </c>
      <c r="AS14" s="35">
        <v>67.34</v>
      </c>
      <c r="AT14" s="35">
        <v>93.96</v>
      </c>
      <c r="AU14" s="35">
        <v>77.52</v>
      </c>
      <c r="AV14" s="35">
        <v>40.72</v>
      </c>
      <c r="AW14" s="35">
        <v>72.040000000000006</v>
      </c>
      <c r="AX14" s="35">
        <v>602.39</v>
      </c>
      <c r="AY14" s="35">
        <v>0</v>
      </c>
      <c r="AZ14" s="35">
        <v>196.27</v>
      </c>
      <c r="BA14" s="35">
        <v>85.35</v>
      </c>
      <c r="BB14" s="35">
        <v>56.64</v>
      </c>
      <c r="BC14" s="35">
        <v>44.89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0.02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0.08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11.73</v>
      </c>
      <c r="CC14" s="34">
        <v>1.59</v>
      </c>
      <c r="CE14" s="32">
        <v>0</v>
      </c>
      <c r="CG14" s="32">
        <v>0</v>
      </c>
      <c r="CH14" s="32">
        <v>0</v>
      </c>
      <c r="CI14" s="32">
        <v>0</v>
      </c>
      <c r="CJ14" s="32">
        <v>731.37</v>
      </c>
      <c r="CK14" s="32">
        <v>281.77</v>
      </c>
      <c r="CL14" s="32">
        <v>506.57</v>
      </c>
      <c r="CM14" s="32">
        <v>5.85</v>
      </c>
      <c r="CN14" s="32">
        <v>5.85</v>
      </c>
      <c r="CO14" s="32">
        <v>5.85</v>
      </c>
      <c r="CP14" s="32">
        <v>0</v>
      </c>
      <c r="CQ14" s="32">
        <v>0</v>
      </c>
      <c r="CR14" s="32">
        <v>1.32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24.17</v>
      </c>
      <c r="E16" s="38">
        <v>19.899999999999999</v>
      </c>
      <c r="F16" s="38">
        <v>16.41</v>
      </c>
      <c r="G16" s="38">
        <v>1.62</v>
      </c>
      <c r="H16" s="38">
        <v>64.349999999999994</v>
      </c>
      <c r="I16" s="38">
        <v>500.12</v>
      </c>
      <c r="J16" s="39">
        <v>9.6199999999999992</v>
      </c>
      <c r="K16" s="39">
        <v>0.73</v>
      </c>
      <c r="L16" s="39">
        <v>0</v>
      </c>
      <c r="M16" s="39">
        <v>0</v>
      </c>
      <c r="N16" s="39">
        <v>33.22</v>
      </c>
      <c r="O16" s="39">
        <v>30.22</v>
      </c>
      <c r="P16" s="39">
        <v>0.91</v>
      </c>
      <c r="Q16" s="39">
        <v>0</v>
      </c>
      <c r="R16" s="39">
        <v>0</v>
      </c>
      <c r="S16" s="39">
        <v>1.28</v>
      </c>
      <c r="T16" s="39">
        <v>3.95</v>
      </c>
      <c r="U16" s="39">
        <v>571.33000000000004</v>
      </c>
      <c r="V16" s="39">
        <v>305.52</v>
      </c>
      <c r="W16" s="39">
        <v>290.79000000000002</v>
      </c>
      <c r="X16" s="39">
        <v>47.9</v>
      </c>
      <c r="Y16" s="39">
        <v>321.20999999999998</v>
      </c>
      <c r="Z16" s="39">
        <v>0.96</v>
      </c>
      <c r="AA16" s="39">
        <v>81.680000000000007</v>
      </c>
      <c r="AB16" s="39">
        <v>50.16</v>
      </c>
      <c r="AC16" s="39">
        <v>106.49</v>
      </c>
      <c r="AD16" s="39">
        <v>0.9</v>
      </c>
      <c r="AE16" s="39">
        <v>0.11</v>
      </c>
      <c r="AF16" s="39">
        <v>0.41</v>
      </c>
      <c r="AG16" s="39">
        <v>0.76</v>
      </c>
      <c r="AH16" s="39">
        <v>5.67</v>
      </c>
      <c r="AI16" s="39">
        <v>0.83</v>
      </c>
      <c r="AJ16" s="39">
        <v>0</v>
      </c>
      <c r="AK16" s="39">
        <v>1197.6099999999999</v>
      </c>
      <c r="AL16" s="39">
        <v>1037.1600000000001</v>
      </c>
      <c r="AM16" s="39">
        <v>1889.01</v>
      </c>
      <c r="AN16" s="39">
        <v>1332.51</v>
      </c>
      <c r="AO16" s="39">
        <v>527.79</v>
      </c>
      <c r="AP16" s="39">
        <v>898.55</v>
      </c>
      <c r="AQ16" s="39">
        <v>302.83999999999997</v>
      </c>
      <c r="AR16" s="39">
        <v>1102.52</v>
      </c>
      <c r="AS16" s="39">
        <v>310.3</v>
      </c>
      <c r="AT16" s="39">
        <v>309.27</v>
      </c>
      <c r="AU16" s="39">
        <v>399.38</v>
      </c>
      <c r="AV16" s="39">
        <v>544.29999999999995</v>
      </c>
      <c r="AW16" s="39">
        <v>215.07</v>
      </c>
      <c r="AX16" s="39">
        <v>1552.52</v>
      </c>
      <c r="AY16" s="39">
        <v>0.53</v>
      </c>
      <c r="AZ16" s="39">
        <v>547.27</v>
      </c>
      <c r="BA16" s="39">
        <v>344.78</v>
      </c>
      <c r="BB16" s="39">
        <v>1133.29</v>
      </c>
      <c r="BC16" s="39">
        <v>195.96</v>
      </c>
      <c r="BD16" s="39">
        <v>0.09</v>
      </c>
      <c r="BE16" s="39">
        <v>0.04</v>
      </c>
      <c r="BF16" s="39">
        <v>0.02</v>
      </c>
      <c r="BG16" s="39">
        <v>0.05</v>
      </c>
      <c r="BH16" s="39">
        <v>0.06</v>
      </c>
      <c r="BI16" s="39">
        <v>0.26</v>
      </c>
      <c r="BJ16" s="39">
        <v>0</v>
      </c>
      <c r="BK16" s="39">
        <v>0.85</v>
      </c>
      <c r="BL16" s="39">
        <v>0</v>
      </c>
      <c r="BM16" s="39">
        <v>0.27</v>
      </c>
      <c r="BN16" s="39">
        <v>0</v>
      </c>
      <c r="BO16" s="39">
        <v>0.01</v>
      </c>
      <c r="BP16" s="39">
        <v>0</v>
      </c>
      <c r="BQ16" s="39">
        <v>0.05</v>
      </c>
      <c r="BR16" s="39">
        <v>0.08</v>
      </c>
      <c r="BS16" s="39">
        <v>1.4</v>
      </c>
      <c r="BT16" s="39">
        <v>0</v>
      </c>
      <c r="BU16" s="39">
        <v>0</v>
      </c>
      <c r="BV16" s="39">
        <v>0.89</v>
      </c>
      <c r="BW16" s="39">
        <v>0.02</v>
      </c>
      <c r="BX16" s="39">
        <v>0.02</v>
      </c>
      <c r="BY16" s="39">
        <v>0</v>
      </c>
      <c r="BZ16" s="39">
        <v>0</v>
      </c>
      <c r="CA16" s="39">
        <v>0</v>
      </c>
      <c r="CB16" s="39">
        <v>414.71</v>
      </c>
      <c r="CC16" s="38">
        <f>SUM($CC$10:$CC$15)</f>
        <v>68.610000000000014</v>
      </c>
      <c r="CD16" s="36">
        <f>$I$16/$I$52*100</f>
        <v>14.593820124718043</v>
      </c>
      <c r="CE16" s="36">
        <v>90.04</v>
      </c>
      <c r="CG16" s="36">
        <v>69.64</v>
      </c>
      <c r="CH16" s="36">
        <v>40.28</v>
      </c>
      <c r="CI16" s="36">
        <v>54.96</v>
      </c>
      <c r="CJ16" s="36">
        <v>4828.78</v>
      </c>
      <c r="CK16" s="36">
        <v>1926.66</v>
      </c>
      <c r="CL16" s="36">
        <v>3377.72</v>
      </c>
      <c r="CM16" s="36">
        <v>54.19</v>
      </c>
      <c r="CN16" s="36">
        <v>35.08</v>
      </c>
      <c r="CO16" s="36">
        <v>44.63</v>
      </c>
      <c r="CP16" s="36">
        <v>16.25</v>
      </c>
      <c r="CQ16" s="36">
        <v>1.25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"16/1"</f>
        <v>16/1</v>
      </c>
      <c r="B18" s="33" t="s">
        <v>100</v>
      </c>
      <c r="C18" s="34" t="str">
        <f>"60"</f>
        <v>60</v>
      </c>
      <c r="D18" s="34">
        <v>0.7</v>
      </c>
      <c r="E18" s="34">
        <v>0</v>
      </c>
      <c r="F18" s="34">
        <v>3.58</v>
      </c>
      <c r="G18" s="34">
        <v>3.58</v>
      </c>
      <c r="H18" s="34">
        <v>6.79</v>
      </c>
      <c r="I18" s="34">
        <v>59.009798399999994</v>
      </c>
      <c r="J18" s="35">
        <v>0.45</v>
      </c>
      <c r="K18" s="35">
        <v>2.34</v>
      </c>
      <c r="L18" s="35">
        <v>0</v>
      </c>
      <c r="M18" s="35">
        <v>0</v>
      </c>
      <c r="N18" s="35">
        <v>5.38</v>
      </c>
      <c r="O18" s="35">
        <v>0.11</v>
      </c>
      <c r="P18" s="35">
        <v>1.3</v>
      </c>
      <c r="Q18" s="35">
        <v>0</v>
      </c>
      <c r="R18" s="35">
        <v>0</v>
      </c>
      <c r="S18" s="35">
        <v>0.16</v>
      </c>
      <c r="T18" s="35">
        <v>0.54</v>
      </c>
      <c r="U18" s="35">
        <v>11.38</v>
      </c>
      <c r="V18" s="35">
        <v>108.24</v>
      </c>
      <c r="W18" s="35">
        <v>14.66</v>
      </c>
      <c r="X18" s="35">
        <v>20.56</v>
      </c>
      <c r="Y18" s="35">
        <v>29.82</v>
      </c>
      <c r="Z18" s="35">
        <v>0.38</v>
      </c>
      <c r="AA18" s="35">
        <v>0</v>
      </c>
      <c r="AB18" s="35">
        <v>6491.52</v>
      </c>
      <c r="AC18" s="35">
        <v>1104</v>
      </c>
      <c r="AD18" s="35">
        <v>1.8</v>
      </c>
      <c r="AE18" s="35">
        <v>0.03</v>
      </c>
      <c r="AF18" s="35">
        <v>0.04</v>
      </c>
      <c r="AG18" s="35">
        <v>0.54</v>
      </c>
      <c r="AH18" s="35">
        <v>0.61</v>
      </c>
      <c r="AI18" s="35">
        <v>2.7</v>
      </c>
      <c r="AJ18" s="35">
        <v>0</v>
      </c>
      <c r="AK18" s="35">
        <v>23.26</v>
      </c>
      <c r="AL18" s="35">
        <v>18.93</v>
      </c>
      <c r="AM18" s="35">
        <v>23.8</v>
      </c>
      <c r="AN18" s="35">
        <v>20.56</v>
      </c>
      <c r="AO18" s="35">
        <v>4.87</v>
      </c>
      <c r="AP18" s="35">
        <v>17.309999999999999</v>
      </c>
      <c r="AQ18" s="35">
        <v>4.33</v>
      </c>
      <c r="AR18" s="35">
        <v>16.77</v>
      </c>
      <c r="AS18" s="35">
        <v>25.97</v>
      </c>
      <c r="AT18" s="35">
        <v>22.18</v>
      </c>
      <c r="AU18" s="35">
        <v>73.03</v>
      </c>
      <c r="AV18" s="35">
        <v>7.57</v>
      </c>
      <c r="AW18" s="35">
        <v>15.69</v>
      </c>
      <c r="AX18" s="35">
        <v>127.13</v>
      </c>
      <c r="AY18" s="35">
        <v>0</v>
      </c>
      <c r="AZ18" s="35">
        <v>16.23</v>
      </c>
      <c r="BA18" s="35">
        <v>17.850000000000001</v>
      </c>
      <c r="BB18" s="35">
        <v>9.74</v>
      </c>
      <c r="BC18" s="35">
        <v>6.49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48.58</v>
      </c>
      <c r="CC18" s="34">
        <v>4.45</v>
      </c>
      <c r="CE18" s="32">
        <v>1081.92</v>
      </c>
      <c r="CG18" s="32">
        <v>2.94</v>
      </c>
      <c r="CH18" s="32">
        <v>2.83</v>
      </c>
      <c r="CI18" s="32">
        <v>2.88</v>
      </c>
      <c r="CJ18" s="32">
        <v>491.7</v>
      </c>
      <c r="CK18" s="32">
        <v>116.95</v>
      </c>
      <c r="CL18" s="32">
        <v>304.33</v>
      </c>
      <c r="CM18" s="32">
        <v>2.58</v>
      </c>
      <c r="CN18" s="32">
        <v>1.51</v>
      </c>
      <c r="CO18" s="32">
        <v>2.0499999999999998</v>
      </c>
      <c r="CP18" s="32">
        <v>1.8</v>
      </c>
      <c r="CQ18" s="32">
        <v>0</v>
      </c>
      <c r="CR18" s="32">
        <v>2.7</v>
      </c>
    </row>
    <row r="19" spans="1:96" s="32" customFormat="1" ht="24">
      <c r="A19" s="32" t="str">
        <f>"18/2"</f>
        <v>18/2</v>
      </c>
      <c r="B19" s="33" t="s">
        <v>101</v>
      </c>
      <c r="C19" s="34" t="str">
        <f>"200"</f>
        <v>200</v>
      </c>
      <c r="D19" s="34">
        <v>2.56</v>
      </c>
      <c r="E19" s="34">
        <v>0</v>
      </c>
      <c r="F19" s="34">
        <v>1.96</v>
      </c>
      <c r="G19" s="34">
        <v>1.96</v>
      </c>
      <c r="H19" s="34">
        <v>18.88</v>
      </c>
      <c r="I19" s="34">
        <v>101.9141286</v>
      </c>
      <c r="J19" s="35">
        <v>0.28000000000000003</v>
      </c>
      <c r="K19" s="35">
        <v>1.04</v>
      </c>
      <c r="L19" s="35">
        <v>0</v>
      </c>
      <c r="M19" s="35">
        <v>0</v>
      </c>
      <c r="N19" s="35">
        <v>2.02</v>
      </c>
      <c r="O19" s="35">
        <v>15.34</v>
      </c>
      <c r="P19" s="35">
        <v>1.52</v>
      </c>
      <c r="Q19" s="35">
        <v>0</v>
      </c>
      <c r="R19" s="35">
        <v>0</v>
      </c>
      <c r="S19" s="35">
        <v>0.15</v>
      </c>
      <c r="T19" s="35">
        <v>1.63</v>
      </c>
      <c r="U19" s="35">
        <v>311.93</v>
      </c>
      <c r="V19" s="35">
        <v>358.15</v>
      </c>
      <c r="W19" s="35">
        <v>14.63</v>
      </c>
      <c r="X19" s="35">
        <v>18.350000000000001</v>
      </c>
      <c r="Y19" s="35">
        <v>47.75</v>
      </c>
      <c r="Z19" s="35">
        <v>0.8</v>
      </c>
      <c r="AA19" s="35">
        <v>0</v>
      </c>
      <c r="AB19" s="35">
        <v>1046.8800000000001</v>
      </c>
      <c r="AC19" s="35">
        <v>193.68</v>
      </c>
      <c r="AD19" s="35">
        <v>0.99</v>
      </c>
      <c r="AE19" s="35">
        <v>0.08</v>
      </c>
      <c r="AF19" s="35">
        <v>0.05</v>
      </c>
      <c r="AG19" s="35">
        <v>0.81</v>
      </c>
      <c r="AH19" s="35">
        <v>1.49</v>
      </c>
      <c r="AI19" s="35">
        <v>4.9000000000000004</v>
      </c>
      <c r="AJ19" s="35">
        <v>0</v>
      </c>
      <c r="AK19" s="35">
        <v>72.62</v>
      </c>
      <c r="AL19" s="35">
        <v>75.38</v>
      </c>
      <c r="AM19" s="35">
        <v>125.51</v>
      </c>
      <c r="AN19" s="35">
        <v>65.66</v>
      </c>
      <c r="AO19" s="35">
        <v>24.2</v>
      </c>
      <c r="AP19" s="35">
        <v>61.15</v>
      </c>
      <c r="AQ19" s="35">
        <v>23.37</v>
      </c>
      <c r="AR19" s="35">
        <v>83.73</v>
      </c>
      <c r="AS19" s="35">
        <v>74.84</v>
      </c>
      <c r="AT19" s="35">
        <v>138.22999999999999</v>
      </c>
      <c r="AU19" s="35">
        <v>90.77</v>
      </c>
      <c r="AV19" s="35">
        <v>32.29</v>
      </c>
      <c r="AW19" s="35">
        <v>66.03</v>
      </c>
      <c r="AX19" s="35">
        <v>501.74</v>
      </c>
      <c r="AY19" s="35">
        <v>0</v>
      </c>
      <c r="AZ19" s="35">
        <v>132.35</v>
      </c>
      <c r="BA19" s="35">
        <v>76.239999999999995</v>
      </c>
      <c r="BB19" s="35">
        <v>47.32</v>
      </c>
      <c r="BC19" s="35">
        <v>31.54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0.16</v>
      </c>
      <c r="BL19" s="35">
        <v>0</v>
      </c>
      <c r="BM19" s="35">
        <v>7.0000000000000007E-2</v>
      </c>
      <c r="BN19" s="35">
        <v>0</v>
      </c>
      <c r="BO19" s="35">
        <v>0.01</v>
      </c>
      <c r="BP19" s="35">
        <v>0</v>
      </c>
      <c r="BQ19" s="35">
        <v>0</v>
      </c>
      <c r="BR19" s="35">
        <v>0</v>
      </c>
      <c r="BS19" s="35">
        <v>0.46</v>
      </c>
      <c r="BT19" s="35">
        <v>0</v>
      </c>
      <c r="BU19" s="35">
        <v>0</v>
      </c>
      <c r="BV19" s="35">
        <v>1.02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208.84</v>
      </c>
      <c r="CC19" s="34">
        <v>7.19</v>
      </c>
      <c r="CE19" s="32">
        <v>174.48</v>
      </c>
      <c r="CG19" s="32">
        <v>38.69</v>
      </c>
      <c r="CH19" s="32">
        <v>22.64</v>
      </c>
      <c r="CI19" s="32">
        <v>30.67</v>
      </c>
      <c r="CJ19" s="32">
        <v>721.62</v>
      </c>
      <c r="CK19" s="32">
        <v>443.94</v>
      </c>
      <c r="CL19" s="32">
        <v>582.78</v>
      </c>
      <c r="CM19" s="32">
        <v>43.82</v>
      </c>
      <c r="CN19" s="32">
        <v>21.85</v>
      </c>
      <c r="CO19" s="32">
        <v>32.83</v>
      </c>
      <c r="CP19" s="32">
        <v>0</v>
      </c>
      <c r="CQ19" s="32">
        <v>0.8</v>
      </c>
      <c r="CR19" s="32">
        <v>4.3600000000000003</v>
      </c>
    </row>
    <row r="20" spans="1:96" s="32" customFormat="1">
      <c r="A20" s="32" t="str">
        <f>"3/3"</f>
        <v>3/3</v>
      </c>
      <c r="B20" s="33" t="s">
        <v>102</v>
      </c>
      <c r="C20" s="34" t="str">
        <f>"150"</f>
        <v>150</v>
      </c>
      <c r="D20" s="34">
        <v>3.11</v>
      </c>
      <c r="E20" s="34">
        <v>0.55000000000000004</v>
      </c>
      <c r="F20" s="34">
        <v>3.67</v>
      </c>
      <c r="G20" s="34">
        <v>0.51</v>
      </c>
      <c r="H20" s="34">
        <v>22.07</v>
      </c>
      <c r="I20" s="34">
        <v>132.58571249999997</v>
      </c>
      <c r="J20" s="35">
        <v>2.2799999999999998</v>
      </c>
      <c r="K20" s="35">
        <v>0.08</v>
      </c>
      <c r="L20" s="35">
        <v>0</v>
      </c>
      <c r="M20" s="35">
        <v>0</v>
      </c>
      <c r="N20" s="35">
        <v>2.15</v>
      </c>
      <c r="O20" s="35">
        <v>18.23</v>
      </c>
      <c r="P20" s="35">
        <v>1.7</v>
      </c>
      <c r="Q20" s="35">
        <v>0</v>
      </c>
      <c r="R20" s="35">
        <v>0</v>
      </c>
      <c r="S20" s="35">
        <v>0.28999999999999998</v>
      </c>
      <c r="T20" s="35">
        <v>2.42</v>
      </c>
      <c r="U20" s="35">
        <v>230.26</v>
      </c>
      <c r="V20" s="35">
        <v>636.29</v>
      </c>
      <c r="W20" s="35">
        <v>35.69</v>
      </c>
      <c r="X20" s="35">
        <v>30.46</v>
      </c>
      <c r="Y20" s="35">
        <v>87.18</v>
      </c>
      <c r="Z20" s="35">
        <v>1.1399999999999999</v>
      </c>
      <c r="AA20" s="35">
        <v>18.75</v>
      </c>
      <c r="AB20" s="35">
        <v>34.11</v>
      </c>
      <c r="AC20" s="35">
        <v>25.05</v>
      </c>
      <c r="AD20" s="35">
        <v>0.17</v>
      </c>
      <c r="AE20" s="35">
        <v>0.12</v>
      </c>
      <c r="AF20" s="35">
        <v>0.1</v>
      </c>
      <c r="AG20" s="35">
        <v>1.33</v>
      </c>
      <c r="AH20" s="35">
        <v>2.59</v>
      </c>
      <c r="AI20" s="35">
        <v>5.45</v>
      </c>
      <c r="AJ20" s="35">
        <v>0</v>
      </c>
      <c r="AK20" s="35">
        <v>62.59</v>
      </c>
      <c r="AL20" s="35">
        <v>81.44</v>
      </c>
      <c r="AM20" s="35">
        <v>116</v>
      </c>
      <c r="AN20" s="35">
        <v>118.1</v>
      </c>
      <c r="AO20" s="35">
        <v>26.61</v>
      </c>
      <c r="AP20" s="35">
        <v>76.13</v>
      </c>
      <c r="AQ20" s="35">
        <v>34.840000000000003</v>
      </c>
      <c r="AR20" s="35">
        <v>80.09</v>
      </c>
      <c r="AS20" s="35">
        <v>75.67</v>
      </c>
      <c r="AT20" s="35">
        <v>206.13</v>
      </c>
      <c r="AU20" s="35">
        <v>91.81</v>
      </c>
      <c r="AV20" s="35">
        <v>19.2</v>
      </c>
      <c r="AW20" s="35">
        <v>53.44</v>
      </c>
      <c r="AX20" s="35">
        <v>287.20999999999998</v>
      </c>
      <c r="AY20" s="35">
        <v>0</v>
      </c>
      <c r="AZ20" s="35">
        <v>40.19</v>
      </c>
      <c r="BA20" s="35">
        <v>36.549999999999997</v>
      </c>
      <c r="BB20" s="35">
        <v>72.75</v>
      </c>
      <c r="BC20" s="35">
        <v>21.66</v>
      </c>
      <c r="BD20" s="35">
        <v>0.1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0.28999999999999998</v>
      </c>
      <c r="BJ20" s="35">
        <v>0</v>
      </c>
      <c r="BK20" s="35">
        <v>0.88</v>
      </c>
      <c r="BL20" s="35">
        <v>0</v>
      </c>
      <c r="BM20" s="35">
        <v>0.26</v>
      </c>
      <c r="BN20" s="35">
        <v>0</v>
      </c>
      <c r="BO20" s="35">
        <v>0</v>
      </c>
      <c r="BP20" s="35">
        <v>0</v>
      </c>
      <c r="BQ20" s="35">
        <v>0.05</v>
      </c>
      <c r="BR20" s="35">
        <v>0.09</v>
      </c>
      <c r="BS20" s="35">
        <v>0.85</v>
      </c>
      <c r="BT20" s="35">
        <v>0</v>
      </c>
      <c r="BU20" s="35">
        <v>0</v>
      </c>
      <c r="BV20" s="35">
        <v>0.14000000000000001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123.62</v>
      </c>
      <c r="CC20" s="34">
        <v>17.18</v>
      </c>
      <c r="CE20" s="32">
        <v>24.43</v>
      </c>
      <c r="CG20" s="32">
        <v>51.45</v>
      </c>
      <c r="CH20" s="32">
        <v>29.55</v>
      </c>
      <c r="CI20" s="32">
        <v>40.5</v>
      </c>
      <c r="CJ20" s="32">
        <v>805.08</v>
      </c>
      <c r="CK20" s="32">
        <v>707.93</v>
      </c>
      <c r="CL20" s="32">
        <v>756.51</v>
      </c>
      <c r="CM20" s="32">
        <v>32.549999999999997</v>
      </c>
      <c r="CN20" s="32">
        <v>4.79</v>
      </c>
      <c r="CO20" s="32">
        <v>18.670000000000002</v>
      </c>
      <c r="CP20" s="32">
        <v>0</v>
      </c>
      <c r="CQ20" s="32">
        <v>0.75</v>
      </c>
      <c r="CR20" s="32">
        <v>10.41</v>
      </c>
    </row>
    <row r="21" spans="1:96" s="32" customFormat="1" ht="24">
      <c r="A21" s="32" t="str">
        <f>"48/9"</f>
        <v>48/9</v>
      </c>
      <c r="B21" s="33" t="s">
        <v>103</v>
      </c>
      <c r="C21" s="34" t="str">
        <f>"90"</f>
        <v>90</v>
      </c>
      <c r="D21" s="34">
        <v>7.29</v>
      </c>
      <c r="E21" s="34">
        <v>6.58</v>
      </c>
      <c r="F21" s="34">
        <v>7.3</v>
      </c>
      <c r="G21" s="34">
        <v>0.82</v>
      </c>
      <c r="H21" s="34">
        <v>7.97</v>
      </c>
      <c r="I21" s="34">
        <v>125.74995219519229</v>
      </c>
      <c r="J21" s="35">
        <v>4.17</v>
      </c>
      <c r="K21" s="35">
        <v>0.49</v>
      </c>
      <c r="L21" s="35">
        <v>0</v>
      </c>
      <c r="M21" s="35">
        <v>0</v>
      </c>
      <c r="N21" s="35">
        <v>1.76</v>
      </c>
      <c r="O21" s="35">
        <v>5.3</v>
      </c>
      <c r="P21" s="35">
        <v>0.91</v>
      </c>
      <c r="Q21" s="35">
        <v>0</v>
      </c>
      <c r="R21" s="35">
        <v>0</v>
      </c>
      <c r="S21" s="35">
        <v>0.19</v>
      </c>
      <c r="T21" s="35">
        <v>1.02</v>
      </c>
      <c r="U21" s="35">
        <v>139.66</v>
      </c>
      <c r="V21" s="35">
        <v>192.31</v>
      </c>
      <c r="W21" s="35">
        <v>27.55</v>
      </c>
      <c r="X21" s="35">
        <v>14.74</v>
      </c>
      <c r="Y21" s="35">
        <v>75.650000000000006</v>
      </c>
      <c r="Z21" s="35">
        <v>1.03</v>
      </c>
      <c r="AA21" s="35">
        <v>11.37</v>
      </c>
      <c r="AB21" s="35">
        <v>12.74</v>
      </c>
      <c r="AC21" s="35">
        <v>24.14</v>
      </c>
      <c r="AD21" s="35">
        <v>0.59</v>
      </c>
      <c r="AE21" s="35">
        <v>0.02</v>
      </c>
      <c r="AF21" s="35">
        <v>0.06</v>
      </c>
      <c r="AG21" s="35">
        <v>1.29</v>
      </c>
      <c r="AH21" s="35">
        <v>3.55</v>
      </c>
      <c r="AI21" s="35">
        <v>1.5</v>
      </c>
      <c r="AJ21" s="35">
        <v>0</v>
      </c>
      <c r="AK21" s="35">
        <v>462.32</v>
      </c>
      <c r="AL21" s="35">
        <v>353.99</v>
      </c>
      <c r="AM21" s="35">
        <v>670.7</v>
      </c>
      <c r="AN21" s="35">
        <v>668.6</v>
      </c>
      <c r="AO21" s="35">
        <v>203.01</v>
      </c>
      <c r="AP21" s="35">
        <v>357.4</v>
      </c>
      <c r="AQ21" s="35">
        <v>97.06</v>
      </c>
      <c r="AR21" s="35">
        <v>366.48</v>
      </c>
      <c r="AS21" s="35">
        <v>486.32</v>
      </c>
      <c r="AT21" s="35">
        <v>483.05</v>
      </c>
      <c r="AU21" s="35">
        <v>808.07</v>
      </c>
      <c r="AV21" s="35">
        <v>300.43</v>
      </c>
      <c r="AW21" s="35">
        <v>409.6</v>
      </c>
      <c r="AX21" s="35">
        <v>1443.53</v>
      </c>
      <c r="AY21" s="35">
        <v>86.76</v>
      </c>
      <c r="AZ21" s="35">
        <v>339.26</v>
      </c>
      <c r="BA21" s="35">
        <v>372.61</v>
      </c>
      <c r="BB21" s="35">
        <v>302.64999999999998</v>
      </c>
      <c r="BC21" s="35">
        <v>125.95</v>
      </c>
      <c r="BD21" s="35">
        <v>0.04</v>
      </c>
      <c r="BE21" s="35">
        <v>0.02</v>
      </c>
      <c r="BF21" s="35">
        <v>0.01</v>
      </c>
      <c r="BG21" s="35">
        <v>0.02</v>
      </c>
      <c r="BH21" s="35">
        <v>0.03</v>
      </c>
      <c r="BI21" s="35">
        <v>0.12</v>
      </c>
      <c r="BJ21" s="35">
        <v>0</v>
      </c>
      <c r="BK21" s="35">
        <v>0.38</v>
      </c>
      <c r="BL21" s="35">
        <v>0</v>
      </c>
      <c r="BM21" s="35">
        <v>0.13</v>
      </c>
      <c r="BN21" s="35">
        <v>0</v>
      </c>
      <c r="BO21" s="35">
        <v>0</v>
      </c>
      <c r="BP21" s="35">
        <v>0</v>
      </c>
      <c r="BQ21" s="35">
        <v>0.02</v>
      </c>
      <c r="BR21" s="35">
        <v>0.03</v>
      </c>
      <c r="BS21" s="35">
        <v>0.43</v>
      </c>
      <c r="BT21" s="35">
        <v>0</v>
      </c>
      <c r="BU21" s="35">
        <v>0</v>
      </c>
      <c r="BV21" s="35">
        <v>0.45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102.55</v>
      </c>
      <c r="CC21" s="34">
        <v>30.8</v>
      </c>
      <c r="CE21" s="32">
        <v>13.5</v>
      </c>
      <c r="CG21" s="32">
        <v>20.41</v>
      </c>
      <c r="CH21" s="32">
        <v>10.199999999999999</v>
      </c>
      <c r="CI21" s="32">
        <v>15.3</v>
      </c>
      <c r="CJ21" s="32">
        <v>840.21</v>
      </c>
      <c r="CK21" s="32">
        <v>287.06</v>
      </c>
      <c r="CL21" s="32">
        <v>563.64</v>
      </c>
      <c r="CM21" s="32">
        <v>18.43</v>
      </c>
      <c r="CN21" s="32">
        <v>13.82</v>
      </c>
      <c r="CO21" s="32">
        <v>16.149999999999999</v>
      </c>
      <c r="CP21" s="32">
        <v>0</v>
      </c>
      <c r="CQ21" s="32">
        <v>0.28000000000000003</v>
      </c>
      <c r="CR21" s="32">
        <v>18.670000000000002</v>
      </c>
    </row>
    <row r="22" spans="1:96" s="32" customFormat="1">
      <c r="A22" s="32" t="str">
        <f>"2"</f>
        <v>2</v>
      </c>
      <c r="B22" s="33" t="s">
        <v>96</v>
      </c>
      <c r="C22" s="34" t="str">
        <f>"39,8"</f>
        <v>39,8</v>
      </c>
      <c r="D22" s="34">
        <v>2.63</v>
      </c>
      <c r="E22" s="34">
        <v>0</v>
      </c>
      <c r="F22" s="34">
        <v>0.26</v>
      </c>
      <c r="G22" s="34">
        <v>0.26</v>
      </c>
      <c r="H22" s="34">
        <v>18.670000000000002</v>
      </c>
      <c r="I22" s="34">
        <v>89.112597999999991</v>
      </c>
      <c r="J22" s="35">
        <v>0</v>
      </c>
      <c r="K22" s="35">
        <v>0</v>
      </c>
      <c r="L22" s="35">
        <v>0</v>
      </c>
      <c r="M22" s="35">
        <v>0</v>
      </c>
      <c r="N22" s="35">
        <v>0.44</v>
      </c>
      <c r="O22" s="35">
        <v>18.149999999999999</v>
      </c>
      <c r="P22" s="35">
        <v>0.08</v>
      </c>
      <c r="Q22" s="35">
        <v>0</v>
      </c>
      <c r="R22" s="35">
        <v>0</v>
      </c>
      <c r="S22" s="35">
        <v>0</v>
      </c>
      <c r="T22" s="35">
        <v>0.72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127.08</v>
      </c>
      <c r="AL22" s="35">
        <v>132.27000000000001</v>
      </c>
      <c r="AM22" s="35">
        <v>202.56</v>
      </c>
      <c r="AN22" s="35">
        <v>67.17</v>
      </c>
      <c r="AO22" s="35">
        <v>39.82</v>
      </c>
      <c r="AP22" s="35">
        <v>79.64</v>
      </c>
      <c r="AQ22" s="35">
        <v>30.12</v>
      </c>
      <c r="AR22" s="35">
        <v>144.04</v>
      </c>
      <c r="AS22" s="35">
        <v>89.34</v>
      </c>
      <c r="AT22" s="35">
        <v>124.65</v>
      </c>
      <c r="AU22" s="35">
        <v>102.84</v>
      </c>
      <c r="AV22" s="35">
        <v>54.02</v>
      </c>
      <c r="AW22" s="35">
        <v>95.57</v>
      </c>
      <c r="AX22" s="35">
        <v>799.17</v>
      </c>
      <c r="AY22" s="35">
        <v>0</v>
      </c>
      <c r="AZ22" s="35">
        <v>260.39</v>
      </c>
      <c r="BA22" s="35">
        <v>113.23</v>
      </c>
      <c r="BB22" s="35">
        <v>75.14</v>
      </c>
      <c r="BC22" s="35">
        <v>59.56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0.03</v>
      </c>
      <c r="BT22" s="35">
        <v>0</v>
      </c>
      <c r="BU22" s="35">
        <v>0</v>
      </c>
      <c r="BV22" s="35">
        <v>0.11</v>
      </c>
      <c r="BW22" s="35">
        <v>0.01</v>
      </c>
      <c r="BX22" s="35">
        <v>0</v>
      </c>
      <c r="BY22" s="35">
        <v>0</v>
      </c>
      <c r="BZ22" s="35">
        <v>0</v>
      </c>
      <c r="CA22" s="35">
        <v>0</v>
      </c>
      <c r="CB22" s="35">
        <v>15.56</v>
      </c>
      <c r="CC22" s="34">
        <v>2.11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1.76</v>
      </c>
    </row>
    <row r="23" spans="1:96" s="32" customFormat="1">
      <c r="A23" s="32" t="str">
        <f>"3"</f>
        <v>3</v>
      </c>
      <c r="B23" s="33" t="s">
        <v>104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"5"</f>
        <v>5</v>
      </c>
      <c r="B24" s="29" t="s">
        <v>105</v>
      </c>
      <c r="C24" s="30" t="str">
        <f>"200"</f>
        <v>200</v>
      </c>
      <c r="D24" s="30">
        <v>1</v>
      </c>
      <c r="E24" s="30">
        <v>0</v>
      </c>
      <c r="F24" s="30">
        <v>0.2</v>
      </c>
      <c r="G24" s="30">
        <v>0</v>
      </c>
      <c r="H24" s="30">
        <v>20.6</v>
      </c>
      <c r="I24" s="30">
        <v>86.47999999999999</v>
      </c>
      <c r="J24" s="31">
        <v>0</v>
      </c>
      <c r="K24" s="31">
        <v>0</v>
      </c>
      <c r="L24" s="31">
        <v>0</v>
      </c>
      <c r="M24" s="31">
        <v>0</v>
      </c>
      <c r="N24" s="31">
        <v>19.8</v>
      </c>
      <c r="O24" s="31">
        <v>0.4</v>
      </c>
      <c r="P24" s="31">
        <v>0.4</v>
      </c>
      <c r="Q24" s="31">
        <v>0</v>
      </c>
      <c r="R24" s="31">
        <v>0</v>
      </c>
      <c r="S24" s="31">
        <v>1</v>
      </c>
      <c r="T24" s="31">
        <v>0.6</v>
      </c>
      <c r="U24" s="31">
        <v>12</v>
      </c>
      <c r="V24" s="31">
        <v>240</v>
      </c>
      <c r="W24" s="31">
        <v>14</v>
      </c>
      <c r="X24" s="31">
        <v>8</v>
      </c>
      <c r="Y24" s="31">
        <v>14</v>
      </c>
      <c r="Z24" s="31">
        <v>2.8</v>
      </c>
      <c r="AA24" s="31">
        <v>0</v>
      </c>
      <c r="AB24" s="31">
        <v>0</v>
      </c>
      <c r="AC24" s="31">
        <v>0</v>
      </c>
      <c r="AD24" s="31">
        <v>0.2</v>
      </c>
      <c r="AE24" s="31">
        <v>0.02</v>
      </c>
      <c r="AF24" s="31">
        <v>0.02</v>
      </c>
      <c r="AG24" s="31">
        <v>0.2</v>
      </c>
      <c r="AH24" s="31">
        <v>0.4</v>
      </c>
      <c r="AI24" s="31">
        <v>4</v>
      </c>
      <c r="AJ24" s="31">
        <v>0.4</v>
      </c>
      <c r="AK24" s="31">
        <v>16</v>
      </c>
      <c r="AL24" s="31">
        <v>20</v>
      </c>
      <c r="AM24" s="31">
        <v>28</v>
      </c>
      <c r="AN24" s="31">
        <v>28</v>
      </c>
      <c r="AO24" s="31">
        <v>4</v>
      </c>
      <c r="AP24" s="31">
        <v>16</v>
      </c>
      <c r="AQ24" s="31">
        <v>4</v>
      </c>
      <c r="AR24" s="31">
        <v>14</v>
      </c>
      <c r="AS24" s="31">
        <v>26</v>
      </c>
      <c r="AT24" s="31">
        <v>16</v>
      </c>
      <c r="AU24" s="31">
        <v>116</v>
      </c>
      <c r="AV24" s="31">
        <v>10</v>
      </c>
      <c r="AW24" s="31">
        <v>22</v>
      </c>
      <c r="AX24" s="31">
        <v>64</v>
      </c>
      <c r="AY24" s="31">
        <v>0</v>
      </c>
      <c r="AZ24" s="31">
        <v>20</v>
      </c>
      <c r="BA24" s="31">
        <v>24</v>
      </c>
      <c r="BB24" s="31">
        <v>10</v>
      </c>
      <c r="BC24" s="31">
        <v>8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176.2</v>
      </c>
      <c r="CC24" s="30">
        <v>10.8</v>
      </c>
      <c r="CE24" s="28">
        <v>0</v>
      </c>
      <c r="CG24" s="28">
        <v>4</v>
      </c>
      <c r="CH24" s="28">
        <v>4</v>
      </c>
      <c r="CI24" s="28">
        <v>4</v>
      </c>
      <c r="CJ24" s="28">
        <v>400</v>
      </c>
      <c r="CK24" s="28">
        <v>182</v>
      </c>
      <c r="CL24" s="28">
        <v>291</v>
      </c>
      <c r="CM24" s="28">
        <v>0.6</v>
      </c>
      <c r="CN24" s="28">
        <v>0.6</v>
      </c>
      <c r="CO24" s="28">
        <v>0.6</v>
      </c>
      <c r="CP24" s="28">
        <v>0</v>
      </c>
      <c r="CQ24" s="28">
        <v>0</v>
      </c>
      <c r="CR24" s="28">
        <v>9</v>
      </c>
    </row>
    <row r="25" spans="1:96" s="36" customFormat="1" ht="11.4">
      <c r="B25" s="37" t="s">
        <v>106</v>
      </c>
      <c r="C25" s="38"/>
      <c r="D25" s="38">
        <v>18.62</v>
      </c>
      <c r="E25" s="38">
        <v>7.12</v>
      </c>
      <c r="F25" s="38">
        <v>17.21</v>
      </c>
      <c r="G25" s="38">
        <v>7.37</v>
      </c>
      <c r="H25" s="38">
        <v>103.32</v>
      </c>
      <c r="I25" s="38">
        <v>633.53</v>
      </c>
      <c r="J25" s="39">
        <v>7.21</v>
      </c>
      <c r="K25" s="39">
        <v>3.95</v>
      </c>
      <c r="L25" s="39">
        <v>0</v>
      </c>
      <c r="M25" s="39">
        <v>0</v>
      </c>
      <c r="N25" s="39">
        <v>31.79</v>
      </c>
      <c r="O25" s="39">
        <v>63.96</v>
      </c>
      <c r="P25" s="39">
        <v>7.57</v>
      </c>
      <c r="Q25" s="39">
        <v>0</v>
      </c>
      <c r="R25" s="39">
        <v>0</v>
      </c>
      <c r="S25" s="39">
        <v>2</v>
      </c>
      <c r="T25" s="39">
        <v>7.42</v>
      </c>
      <c r="U25" s="39">
        <v>827.23</v>
      </c>
      <c r="V25" s="39">
        <v>1584</v>
      </c>
      <c r="W25" s="39">
        <v>113.54</v>
      </c>
      <c r="X25" s="39">
        <v>101.5</v>
      </c>
      <c r="Y25" s="39">
        <v>286</v>
      </c>
      <c r="Z25" s="39">
        <v>6.93</v>
      </c>
      <c r="AA25" s="39">
        <v>30.12</v>
      </c>
      <c r="AB25" s="39">
        <v>7586.25</v>
      </c>
      <c r="AC25" s="39">
        <v>1347.07</v>
      </c>
      <c r="AD25" s="39">
        <v>4.04</v>
      </c>
      <c r="AE25" s="39">
        <v>0.31</v>
      </c>
      <c r="AF25" s="39">
        <v>0.28000000000000003</v>
      </c>
      <c r="AG25" s="39">
        <v>4.32</v>
      </c>
      <c r="AH25" s="39">
        <v>9.0399999999999991</v>
      </c>
      <c r="AI25" s="39">
        <v>18.55</v>
      </c>
      <c r="AJ25" s="39">
        <v>0.4</v>
      </c>
      <c r="AK25" s="39">
        <v>828.28</v>
      </c>
      <c r="AL25" s="39">
        <v>731.61</v>
      </c>
      <c r="AM25" s="39">
        <v>1251.97</v>
      </c>
      <c r="AN25" s="39">
        <v>1012.7</v>
      </c>
      <c r="AO25" s="39">
        <v>321.11</v>
      </c>
      <c r="AP25" s="39">
        <v>647.23</v>
      </c>
      <c r="AQ25" s="39">
        <v>209.73</v>
      </c>
      <c r="AR25" s="39">
        <v>779.31</v>
      </c>
      <c r="AS25" s="39">
        <v>837.53</v>
      </c>
      <c r="AT25" s="39">
        <v>1048.45</v>
      </c>
      <c r="AU25" s="39">
        <v>1375.31</v>
      </c>
      <c r="AV25" s="39">
        <v>448.32</v>
      </c>
      <c r="AW25" s="39">
        <v>724.32</v>
      </c>
      <c r="AX25" s="39">
        <v>3528.57</v>
      </c>
      <c r="AY25" s="39">
        <v>86.76</v>
      </c>
      <c r="AZ25" s="39">
        <v>913.61</v>
      </c>
      <c r="BA25" s="39">
        <v>698.68</v>
      </c>
      <c r="BB25" s="39">
        <v>553.59</v>
      </c>
      <c r="BC25" s="39">
        <v>279.2</v>
      </c>
      <c r="BD25" s="39">
        <v>0.14000000000000001</v>
      </c>
      <c r="BE25" s="39">
        <v>0.06</v>
      </c>
      <c r="BF25" s="39">
        <v>0.03</v>
      </c>
      <c r="BG25" s="39">
        <v>0.08</v>
      </c>
      <c r="BH25" s="39">
        <v>0.09</v>
      </c>
      <c r="BI25" s="39">
        <v>0.41</v>
      </c>
      <c r="BJ25" s="39">
        <v>0</v>
      </c>
      <c r="BK25" s="39">
        <v>1.7</v>
      </c>
      <c r="BL25" s="39">
        <v>0</v>
      </c>
      <c r="BM25" s="39">
        <v>0.62</v>
      </c>
      <c r="BN25" s="39">
        <v>0.02</v>
      </c>
      <c r="BO25" s="39">
        <v>0.04</v>
      </c>
      <c r="BP25" s="39">
        <v>0</v>
      </c>
      <c r="BQ25" s="39">
        <v>0.08</v>
      </c>
      <c r="BR25" s="39">
        <v>0.13</v>
      </c>
      <c r="BS25" s="39">
        <v>2.63</v>
      </c>
      <c r="BT25" s="39">
        <v>0</v>
      </c>
      <c r="BU25" s="39">
        <v>0</v>
      </c>
      <c r="BV25" s="39">
        <v>3.89</v>
      </c>
      <c r="BW25" s="39">
        <v>0.03</v>
      </c>
      <c r="BX25" s="39">
        <v>0</v>
      </c>
      <c r="BY25" s="39">
        <v>0</v>
      </c>
      <c r="BZ25" s="39">
        <v>0</v>
      </c>
      <c r="CA25" s="39">
        <v>0</v>
      </c>
      <c r="CB25" s="39">
        <v>684.76</v>
      </c>
      <c r="CC25" s="38">
        <f>SUM($CC$17:$CC$24)</f>
        <v>73.64</v>
      </c>
      <c r="CD25" s="36">
        <f>$I$25/$I$52*100</f>
        <v>18.486808893090899</v>
      </c>
      <c r="CE25" s="36">
        <v>1294.5</v>
      </c>
      <c r="CG25" s="36">
        <v>122.55</v>
      </c>
      <c r="CH25" s="36">
        <v>74.28</v>
      </c>
      <c r="CI25" s="36">
        <v>98.42</v>
      </c>
      <c r="CJ25" s="36">
        <v>4980.6400000000003</v>
      </c>
      <c r="CK25" s="36">
        <v>2401.31</v>
      </c>
      <c r="CL25" s="36">
        <v>3690.98</v>
      </c>
      <c r="CM25" s="36">
        <v>113.68</v>
      </c>
      <c r="CN25" s="36">
        <v>56.65</v>
      </c>
      <c r="CO25" s="36">
        <v>85.19</v>
      </c>
      <c r="CP25" s="36">
        <v>1.8</v>
      </c>
      <c r="CQ25" s="36">
        <v>1.83</v>
      </c>
    </row>
    <row r="26" spans="1:96">
      <c r="B26" s="27" t="s">
        <v>107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"-"</f>
        <v>-</v>
      </c>
      <c r="B27" s="33" t="s">
        <v>108</v>
      </c>
      <c r="C27" s="34" t="str">
        <f>"180"</f>
        <v>180</v>
      </c>
      <c r="D27" s="34">
        <v>4.8600000000000003</v>
      </c>
      <c r="E27" s="34">
        <v>0</v>
      </c>
      <c r="F27" s="34">
        <v>1.8</v>
      </c>
      <c r="G27" s="34">
        <v>0</v>
      </c>
      <c r="H27" s="34">
        <v>29.16</v>
      </c>
      <c r="I27" s="34">
        <v>137.80799999999999</v>
      </c>
      <c r="J27" s="35">
        <v>1.26</v>
      </c>
      <c r="K27" s="35">
        <v>0</v>
      </c>
      <c r="L27" s="35">
        <v>0</v>
      </c>
      <c r="M27" s="35">
        <v>0</v>
      </c>
      <c r="N27" s="35">
        <v>21.96</v>
      </c>
      <c r="O27" s="35">
        <v>0</v>
      </c>
      <c r="P27" s="35">
        <v>7.2</v>
      </c>
      <c r="Q27" s="35">
        <v>0</v>
      </c>
      <c r="R27" s="35">
        <v>0</v>
      </c>
      <c r="S27" s="35">
        <v>1.44</v>
      </c>
      <c r="T27" s="35">
        <v>1.26</v>
      </c>
      <c r="U27" s="35">
        <v>81</v>
      </c>
      <c r="V27" s="35">
        <v>221.4</v>
      </c>
      <c r="W27" s="35">
        <v>196.2</v>
      </c>
      <c r="X27" s="35">
        <v>23.4</v>
      </c>
      <c r="Y27" s="35">
        <v>153</v>
      </c>
      <c r="Z27" s="35">
        <v>0.18</v>
      </c>
      <c r="AA27" s="35">
        <v>0</v>
      </c>
      <c r="AB27" s="35">
        <v>0</v>
      </c>
      <c r="AC27" s="35">
        <v>0</v>
      </c>
      <c r="AD27" s="35">
        <v>0</v>
      </c>
      <c r="AE27" s="35">
        <v>0.05</v>
      </c>
      <c r="AF27" s="35">
        <v>0.23</v>
      </c>
      <c r="AG27" s="35">
        <v>0.18</v>
      </c>
      <c r="AH27" s="35">
        <v>1.62</v>
      </c>
      <c r="AI27" s="35">
        <v>2.88</v>
      </c>
      <c r="AJ27" s="35">
        <v>0</v>
      </c>
      <c r="AK27" s="35">
        <v>3924</v>
      </c>
      <c r="AL27" s="35">
        <v>3996</v>
      </c>
      <c r="AM27" s="35">
        <v>6876</v>
      </c>
      <c r="AN27" s="35">
        <v>5508</v>
      </c>
      <c r="AO27" s="35">
        <v>1224</v>
      </c>
      <c r="AP27" s="35">
        <v>3636</v>
      </c>
      <c r="AQ27" s="35">
        <v>1080</v>
      </c>
      <c r="AR27" s="35">
        <v>3096</v>
      </c>
      <c r="AS27" s="35">
        <v>3312</v>
      </c>
      <c r="AT27" s="35">
        <v>3564</v>
      </c>
      <c r="AU27" s="35">
        <v>8028</v>
      </c>
      <c r="AV27" s="35">
        <v>1656</v>
      </c>
      <c r="AW27" s="35">
        <v>2160</v>
      </c>
      <c r="AX27" s="35">
        <v>8568</v>
      </c>
      <c r="AY27" s="35">
        <v>0</v>
      </c>
      <c r="AZ27" s="35">
        <v>3816</v>
      </c>
      <c r="BA27" s="35">
        <v>4464</v>
      </c>
      <c r="BB27" s="35">
        <v>2412</v>
      </c>
      <c r="BC27" s="35">
        <v>1368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148.68</v>
      </c>
      <c r="CC27" s="34">
        <v>18.190000000000001</v>
      </c>
      <c r="CE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15.16</v>
      </c>
    </row>
    <row r="28" spans="1:96" s="28" customFormat="1" ht="24">
      <c r="A28" s="28" t="str">
        <f>"20"</f>
        <v>20</v>
      </c>
      <c r="B28" s="29" t="s">
        <v>109</v>
      </c>
      <c r="C28" s="30" t="str">
        <f>"30"</f>
        <v>30</v>
      </c>
      <c r="D28" s="30">
        <v>1.5</v>
      </c>
      <c r="E28" s="30">
        <v>0</v>
      </c>
      <c r="F28" s="30">
        <v>1.35</v>
      </c>
      <c r="G28" s="30">
        <v>0</v>
      </c>
      <c r="H28" s="30">
        <v>90</v>
      </c>
      <c r="I28" s="30">
        <v>360.15</v>
      </c>
      <c r="J28" s="31">
        <v>0</v>
      </c>
      <c r="K28" s="31">
        <v>0</v>
      </c>
      <c r="L28" s="31">
        <v>0</v>
      </c>
      <c r="M28" s="31">
        <v>0</v>
      </c>
      <c r="N28" s="31">
        <v>90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0">
        <v>13.56</v>
      </c>
      <c r="CE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11.3</v>
      </c>
    </row>
    <row r="29" spans="1:96" s="36" customFormat="1" ht="11.4">
      <c r="B29" s="37" t="s">
        <v>110</v>
      </c>
      <c r="C29" s="38"/>
      <c r="D29" s="38">
        <v>6.36</v>
      </c>
      <c r="E29" s="38">
        <v>0</v>
      </c>
      <c r="F29" s="38">
        <v>3.15</v>
      </c>
      <c r="G29" s="38">
        <v>0</v>
      </c>
      <c r="H29" s="38">
        <v>119.16</v>
      </c>
      <c r="I29" s="38">
        <v>497.96</v>
      </c>
      <c r="J29" s="39">
        <v>1.26</v>
      </c>
      <c r="K29" s="39">
        <v>0</v>
      </c>
      <c r="L29" s="39">
        <v>0</v>
      </c>
      <c r="M29" s="39">
        <v>0</v>
      </c>
      <c r="N29" s="39">
        <v>111.96</v>
      </c>
      <c r="O29" s="39">
        <v>0</v>
      </c>
      <c r="P29" s="39">
        <v>7.2</v>
      </c>
      <c r="Q29" s="39">
        <v>0</v>
      </c>
      <c r="R29" s="39">
        <v>0</v>
      </c>
      <c r="S29" s="39">
        <v>1.44</v>
      </c>
      <c r="T29" s="39">
        <v>1.26</v>
      </c>
      <c r="U29" s="39">
        <v>81</v>
      </c>
      <c r="V29" s="39">
        <v>221.4</v>
      </c>
      <c r="W29" s="39">
        <v>196.2</v>
      </c>
      <c r="X29" s="39">
        <v>23.4</v>
      </c>
      <c r="Y29" s="39">
        <v>153</v>
      </c>
      <c r="Z29" s="39">
        <v>0.18</v>
      </c>
      <c r="AA29" s="39">
        <v>0</v>
      </c>
      <c r="AB29" s="39">
        <v>0</v>
      </c>
      <c r="AC29" s="39">
        <v>0</v>
      </c>
      <c r="AD29" s="39">
        <v>0</v>
      </c>
      <c r="AE29" s="39">
        <v>0.05</v>
      </c>
      <c r="AF29" s="39">
        <v>0.23</v>
      </c>
      <c r="AG29" s="39">
        <v>0.18</v>
      </c>
      <c r="AH29" s="39">
        <v>1.62</v>
      </c>
      <c r="AI29" s="39">
        <v>2.88</v>
      </c>
      <c r="AJ29" s="39">
        <v>0</v>
      </c>
      <c r="AK29" s="39">
        <v>3924</v>
      </c>
      <c r="AL29" s="39">
        <v>3996</v>
      </c>
      <c r="AM29" s="39">
        <v>6876</v>
      </c>
      <c r="AN29" s="39">
        <v>5508</v>
      </c>
      <c r="AO29" s="39">
        <v>1224</v>
      </c>
      <c r="AP29" s="39">
        <v>3636</v>
      </c>
      <c r="AQ29" s="39">
        <v>1080</v>
      </c>
      <c r="AR29" s="39">
        <v>3096</v>
      </c>
      <c r="AS29" s="39">
        <v>3312</v>
      </c>
      <c r="AT29" s="39">
        <v>3564</v>
      </c>
      <c r="AU29" s="39">
        <v>8028</v>
      </c>
      <c r="AV29" s="39">
        <v>1656</v>
      </c>
      <c r="AW29" s="39">
        <v>2160</v>
      </c>
      <c r="AX29" s="39">
        <v>8568</v>
      </c>
      <c r="AY29" s="39">
        <v>0</v>
      </c>
      <c r="AZ29" s="39">
        <v>3816</v>
      </c>
      <c r="BA29" s="39">
        <v>4464</v>
      </c>
      <c r="BB29" s="39">
        <v>2412</v>
      </c>
      <c r="BC29" s="39">
        <v>1368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148.68</v>
      </c>
      <c r="CC29" s="38">
        <f>SUM($CC$26:$CC$28)</f>
        <v>31.75</v>
      </c>
      <c r="CD29" s="36">
        <f>$I$29/$I$52*100</f>
        <v>14.530789949021427</v>
      </c>
      <c r="CE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</row>
    <row r="30" spans="1:96" s="86" customFormat="1" ht="11.4">
      <c r="A30" s="86" t="s">
        <v>154</v>
      </c>
    </row>
    <row r="31" spans="1:96">
      <c r="B31" s="27" t="s">
        <v>111</v>
      </c>
      <c r="C31" s="16"/>
      <c r="D31" s="16"/>
      <c r="E31" s="16"/>
      <c r="F31" s="16"/>
      <c r="G31" s="16"/>
      <c r="H31" s="16"/>
      <c r="I31" s="16"/>
    </row>
    <row r="32" spans="1:96" s="32" customFormat="1">
      <c r="A32" s="32" t="str">
        <f>"8/5"</f>
        <v>8/5</v>
      </c>
      <c r="B32" s="33" t="s">
        <v>93</v>
      </c>
      <c r="C32" s="34" t="str">
        <f>"120"</f>
        <v>120</v>
      </c>
      <c r="D32" s="34">
        <v>20.28</v>
      </c>
      <c r="E32" s="34">
        <v>19.46</v>
      </c>
      <c r="F32" s="34">
        <v>11.52</v>
      </c>
      <c r="G32" s="34">
        <v>1.21</v>
      </c>
      <c r="H32" s="34">
        <v>16.12</v>
      </c>
      <c r="I32" s="34">
        <v>251.10539699999998</v>
      </c>
      <c r="J32" s="35">
        <v>6.27</v>
      </c>
      <c r="K32" s="35">
        <v>0.78</v>
      </c>
      <c r="L32" s="35">
        <v>0</v>
      </c>
      <c r="M32" s="35">
        <v>0</v>
      </c>
      <c r="N32" s="35">
        <v>10.77</v>
      </c>
      <c r="O32" s="35">
        <v>5.08</v>
      </c>
      <c r="P32" s="35">
        <v>0.27</v>
      </c>
      <c r="Q32" s="35">
        <v>0</v>
      </c>
      <c r="R32" s="35">
        <v>0</v>
      </c>
      <c r="S32" s="35">
        <v>1.34</v>
      </c>
      <c r="T32" s="35">
        <v>1.81</v>
      </c>
      <c r="U32" s="35">
        <v>256.70999999999998</v>
      </c>
      <c r="V32" s="35">
        <v>129.22</v>
      </c>
      <c r="W32" s="35">
        <v>170.83</v>
      </c>
      <c r="X32" s="35">
        <v>24.95</v>
      </c>
      <c r="Y32" s="35">
        <v>221.56</v>
      </c>
      <c r="Z32" s="35">
        <v>0.62</v>
      </c>
      <c r="AA32" s="35">
        <v>66.12</v>
      </c>
      <c r="AB32" s="35">
        <v>33.26</v>
      </c>
      <c r="AC32" s="35">
        <v>75.77</v>
      </c>
      <c r="AD32" s="35">
        <v>0.9</v>
      </c>
      <c r="AE32" s="35">
        <v>0.05</v>
      </c>
      <c r="AF32" s="35">
        <v>0.28000000000000003</v>
      </c>
      <c r="AG32" s="35">
        <v>0.49</v>
      </c>
      <c r="AH32" s="35">
        <v>4.7300000000000004</v>
      </c>
      <c r="AI32" s="35">
        <v>0.28000000000000003</v>
      </c>
      <c r="AJ32" s="35">
        <v>0</v>
      </c>
      <c r="AK32" s="35">
        <v>974</v>
      </c>
      <c r="AL32" s="35">
        <v>802.07</v>
      </c>
      <c r="AM32" s="35">
        <v>1491.66</v>
      </c>
      <c r="AN32" s="35">
        <v>1155.3800000000001</v>
      </c>
      <c r="AO32" s="35">
        <v>445.3</v>
      </c>
      <c r="AP32" s="35">
        <v>751.41</v>
      </c>
      <c r="AQ32" s="35">
        <v>245</v>
      </c>
      <c r="AR32" s="35">
        <v>887.24</v>
      </c>
      <c r="AS32" s="35">
        <v>83.86</v>
      </c>
      <c r="AT32" s="35">
        <v>95.41</v>
      </c>
      <c r="AU32" s="35">
        <v>127.61</v>
      </c>
      <c r="AV32" s="35">
        <v>516.25</v>
      </c>
      <c r="AW32" s="35">
        <v>68.5</v>
      </c>
      <c r="AX32" s="35">
        <v>393.44</v>
      </c>
      <c r="AY32" s="35">
        <v>0.64</v>
      </c>
      <c r="AZ32" s="35">
        <v>114.71</v>
      </c>
      <c r="BA32" s="35">
        <v>101.7</v>
      </c>
      <c r="BB32" s="35">
        <v>975.35</v>
      </c>
      <c r="BC32" s="35">
        <v>107.73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7.0000000000000007E-2</v>
      </c>
      <c r="BL32" s="35">
        <v>0</v>
      </c>
      <c r="BM32" s="35">
        <v>0.05</v>
      </c>
      <c r="BN32" s="35">
        <v>0</v>
      </c>
      <c r="BO32" s="35">
        <v>0.01</v>
      </c>
      <c r="BP32" s="35">
        <v>0</v>
      </c>
      <c r="BQ32" s="35">
        <v>0</v>
      </c>
      <c r="BR32" s="35">
        <v>0</v>
      </c>
      <c r="BS32" s="35">
        <v>0.27</v>
      </c>
      <c r="BT32" s="35">
        <v>0</v>
      </c>
      <c r="BU32" s="35">
        <v>0</v>
      </c>
      <c r="BV32" s="35">
        <v>0.67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88.57</v>
      </c>
      <c r="CC32" s="34">
        <v>53.17</v>
      </c>
      <c r="CE32" s="32">
        <v>71.66</v>
      </c>
      <c r="CG32" s="32">
        <v>33.82</v>
      </c>
      <c r="CH32" s="32">
        <v>20.83</v>
      </c>
      <c r="CI32" s="32">
        <v>27.32</v>
      </c>
      <c r="CJ32" s="32">
        <v>928.85</v>
      </c>
      <c r="CK32" s="32">
        <v>668.07</v>
      </c>
      <c r="CL32" s="32">
        <v>798.46</v>
      </c>
      <c r="CM32" s="32">
        <v>20.37</v>
      </c>
      <c r="CN32" s="32">
        <v>14.94</v>
      </c>
      <c r="CO32" s="32">
        <v>17.649999999999999</v>
      </c>
      <c r="CP32" s="32">
        <v>7.8</v>
      </c>
      <c r="CQ32" s="32">
        <v>0.6</v>
      </c>
      <c r="CR32" s="32">
        <v>32.22</v>
      </c>
    </row>
    <row r="33" spans="1:96" s="32" customFormat="1">
      <c r="A33" s="32" t="str">
        <f>"-"</f>
        <v>-</v>
      </c>
      <c r="B33" s="33" t="s">
        <v>94</v>
      </c>
      <c r="C33" s="34" t="str">
        <f>"30"</f>
        <v>30</v>
      </c>
      <c r="D33" s="34">
        <v>2.16</v>
      </c>
      <c r="E33" s="34">
        <v>2.16</v>
      </c>
      <c r="F33" s="34">
        <v>2.5499999999999998</v>
      </c>
      <c r="G33" s="34">
        <v>0</v>
      </c>
      <c r="H33" s="34">
        <v>16.649999999999999</v>
      </c>
      <c r="I33" s="34">
        <v>95.219999999999985</v>
      </c>
      <c r="J33" s="35">
        <v>1.56</v>
      </c>
      <c r="K33" s="35">
        <v>0</v>
      </c>
      <c r="L33" s="35">
        <v>0</v>
      </c>
      <c r="M33" s="35">
        <v>0</v>
      </c>
      <c r="N33" s="35">
        <v>16.649999999999999</v>
      </c>
      <c r="O33" s="35">
        <v>0</v>
      </c>
      <c r="P33" s="35">
        <v>0</v>
      </c>
      <c r="Q33" s="35">
        <v>0</v>
      </c>
      <c r="R33" s="35">
        <v>0</v>
      </c>
      <c r="S33" s="35">
        <v>0.12</v>
      </c>
      <c r="T33" s="35">
        <v>0.54</v>
      </c>
      <c r="U33" s="35">
        <v>39</v>
      </c>
      <c r="V33" s="35">
        <v>109.5</v>
      </c>
      <c r="W33" s="35">
        <v>92.1</v>
      </c>
      <c r="X33" s="35">
        <v>10.199999999999999</v>
      </c>
      <c r="Y33" s="35">
        <v>65.7</v>
      </c>
      <c r="Z33" s="35">
        <v>0.06</v>
      </c>
      <c r="AA33" s="35">
        <v>12.6</v>
      </c>
      <c r="AB33" s="35">
        <v>9</v>
      </c>
      <c r="AC33" s="35">
        <v>14.1</v>
      </c>
      <c r="AD33" s="35">
        <v>0.06</v>
      </c>
      <c r="AE33" s="35">
        <v>0.02</v>
      </c>
      <c r="AF33" s="35">
        <v>0.11</v>
      </c>
      <c r="AG33" s="35">
        <v>0.06</v>
      </c>
      <c r="AH33" s="35">
        <v>0.54</v>
      </c>
      <c r="AI33" s="35">
        <v>0.3</v>
      </c>
      <c r="AJ33" s="35">
        <v>0</v>
      </c>
      <c r="AK33" s="35">
        <v>135.9</v>
      </c>
      <c r="AL33" s="35">
        <v>125.4</v>
      </c>
      <c r="AM33" s="35">
        <v>161.4</v>
      </c>
      <c r="AN33" s="35">
        <v>162</v>
      </c>
      <c r="AO33" s="35">
        <v>49.5</v>
      </c>
      <c r="AP33" s="35">
        <v>91.2</v>
      </c>
      <c r="AQ33" s="35">
        <v>28.5</v>
      </c>
      <c r="AR33" s="35">
        <v>96</v>
      </c>
      <c r="AS33" s="35">
        <v>70.8</v>
      </c>
      <c r="AT33" s="35">
        <v>72</v>
      </c>
      <c r="AU33" s="35">
        <v>159</v>
      </c>
      <c r="AV33" s="35">
        <v>51</v>
      </c>
      <c r="AW33" s="35">
        <v>42</v>
      </c>
      <c r="AX33" s="35">
        <v>477.3</v>
      </c>
      <c r="AY33" s="35">
        <v>0</v>
      </c>
      <c r="AZ33" s="35">
        <v>234</v>
      </c>
      <c r="BA33" s="35">
        <v>125.4</v>
      </c>
      <c r="BB33" s="35">
        <v>101.4</v>
      </c>
      <c r="BC33" s="35">
        <v>20.7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0.74</v>
      </c>
      <c r="BT33" s="35">
        <v>0</v>
      </c>
      <c r="BU33" s="35">
        <v>0</v>
      </c>
      <c r="BV33" s="35">
        <v>0.05</v>
      </c>
      <c r="BW33" s="35">
        <v>0.02</v>
      </c>
      <c r="BX33" s="35">
        <v>0.02</v>
      </c>
      <c r="BY33" s="35">
        <v>0</v>
      </c>
      <c r="BZ33" s="35">
        <v>0</v>
      </c>
      <c r="CA33" s="35">
        <v>0</v>
      </c>
      <c r="CB33" s="35">
        <v>7.98</v>
      </c>
      <c r="CC33" s="34">
        <v>10.85</v>
      </c>
      <c r="CE33" s="32">
        <v>14.1</v>
      </c>
      <c r="CG33" s="32">
        <v>2.1</v>
      </c>
      <c r="CH33" s="32">
        <v>2.1</v>
      </c>
      <c r="CI33" s="32">
        <v>2.1</v>
      </c>
      <c r="CJ33" s="32">
        <v>1038</v>
      </c>
      <c r="CK33" s="32">
        <v>249</v>
      </c>
      <c r="CL33" s="32">
        <v>643.5</v>
      </c>
      <c r="CM33" s="32">
        <v>0.9</v>
      </c>
      <c r="CN33" s="32">
        <v>0.9</v>
      </c>
      <c r="CO33" s="32">
        <v>0.9</v>
      </c>
      <c r="CP33" s="32">
        <v>0</v>
      </c>
      <c r="CQ33" s="32">
        <v>0</v>
      </c>
      <c r="CR33" s="32">
        <v>6.58</v>
      </c>
    </row>
    <row r="34" spans="1:96" s="32" customFormat="1" ht="24">
      <c r="A34" s="32" t="str">
        <f>"17/4"</f>
        <v>17/4</v>
      </c>
      <c r="B34" s="33" t="s">
        <v>95</v>
      </c>
      <c r="C34" s="34" t="str">
        <f>"180"</f>
        <v>180</v>
      </c>
      <c r="D34" s="34">
        <v>4.49</v>
      </c>
      <c r="E34" s="34">
        <v>2.7</v>
      </c>
      <c r="F34" s="34">
        <v>5.86</v>
      </c>
      <c r="G34" s="34">
        <v>0.46</v>
      </c>
      <c r="H34" s="34">
        <v>23.77</v>
      </c>
      <c r="I34" s="34">
        <v>164.54249009999998</v>
      </c>
      <c r="J34" s="35">
        <v>4.03</v>
      </c>
      <c r="K34" s="35">
        <v>0.1</v>
      </c>
      <c r="L34" s="35">
        <v>0</v>
      </c>
      <c r="M34" s="35">
        <v>0</v>
      </c>
      <c r="N34" s="35">
        <v>8.31</v>
      </c>
      <c r="O34" s="35">
        <v>14.78</v>
      </c>
      <c r="P34" s="35">
        <v>0.69</v>
      </c>
      <c r="Q34" s="35">
        <v>0</v>
      </c>
      <c r="R34" s="35">
        <v>0</v>
      </c>
      <c r="S34" s="35">
        <v>0.09</v>
      </c>
      <c r="T34" s="35">
        <v>1.81</v>
      </c>
      <c r="U34" s="35">
        <v>397.62</v>
      </c>
      <c r="V34" s="35">
        <v>149.59</v>
      </c>
      <c r="W34" s="35">
        <v>104.23</v>
      </c>
      <c r="X34" s="35">
        <v>24.37</v>
      </c>
      <c r="Y34" s="35">
        <v>111.33</v>
      </c>
      <c r="Z34" s="35">
        <v>0.47</v>
      </c>
      <c r="AA34" s="35">
        <v>21.82</v>
      </c>
      <c r="AB34" s="35">
        <v>19.73</v>
      </c>
      <c r="AC34" s="35">
        <v>40.74</v>
      </c>
      <c r="AD34" s="35">
        <v>0.13</v>
      </c>
      <c r="AE34" s="35">
        <v>0.06</v>
      </c>
      <c r="AF34" s="35">
        <v>0.12</v>
      </c>
      <c r="AG34" s="35">
        <v>0.38</v>
      </c>
      <c r="AH34" s="35">
        <v>1.64</v>
      </c>
      <c r="AI34" s="35">
        <v>0.48</v>
      </c>
      <c r="AJ34" s="35">
        <v>0</v>
      </c>
      <c r="AK34" s="35">
        <v>239.47</v>
      </c>
      <c r="AL34" s="35">
        <v>222.56</v>
      </c>
      <c r="AM34" s="35">
        <v>462.81</v>
      </c>
      <c r="AN34" s="35">
        <v>253.27</v>
      </c>
      <c r="AO34" s="35">
        <v>112.42</v>
      </c>
      <c r="AP34" s="35">
        <v>181.85</v>
      </c>
      <c r="AQ34" s="35">
        <v>68.37</v>
      </c>
      <c r="AR34" s="35">
        <v>228.69</v>
      </c>
      <c r="AS34" s="35">
        <v>151.05000000000001</v>
      </c>
      <c r="AT34" s="35">
        <v>105.37</v>
      </c>
      <c r="AU34" s="35">
        <v>131.43</v>
      </c>
      <c r="AV34" s="35">
        <v>47.25</v>
      </c>
      <c r="AW34" s="35">
        <v>69.540000000000006</v>
      </c>
      <c r="AX34" s="35">
        <v>364.88</v>
      </c>
      <c r="AY34" s="35">
        <v>0</v>
      </c>
      <c r="AZ34" s="35">
        <v>119.29</v>
      </c>
      <c r="BA34" s="35">
        <v>109.3</v>
      </c>
      <c r="BB34" s="35">
        <v>235.51</v>
      </c>
      <c r="BC34" s="35">
        <v>57</v>
      </c>
      <c r="BD34" s="35">
        <v>0.11</v>
      </c>
      <c r="BE34" s="35">
        <v>0.05</v>
      </c>
      <c r="BF34" s="35">
        <v>0.03</v>
      </c>
      <c r="BG34" s="35">
        <v>0.06</v>
      </c>
      <c r="BH34" s="35">
        <v>7.0000000000000007E-2</v>
      </c>
      <c r="BI34" s="35">
        <v>0.32</v>
      </c>
      <c r="BJ34" s="35">
        <v>0</v>
      </c>
      <c r="BK34" s="35">
        <v>0.92</v>
      </c>
      <c r="BL34" s="35">
        <v>0</v>
      </c>
      <c r="BM34" s="35">
        <v>0.28000000000000003</v>
      </c>
      <c r="BN34" s="35">
        <v>0</v>
      </c>
      <c r="BO34" s="35">
        <v>0</v>
      </c>
      <c r="BP34" s="35">
        <v>0</v>
      </c>
      <c r="BQ34" s="35">
        <v>0.06</v>
      </c>
      <c r="BR34" s="35">
        <v>0.09</v>
      </c>
      <c r="BS34" s="35">
        <v>0.8</v>
      </c>
      <c r="BT34" s="35">
        <v>0</v>
      </c>
      <c r="BU34" s="35">
        <v>0</v>
      </c>
      <c r="BV34" s="35">
        <v>0.25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148.56</v>
      </c>
      <c r="CC34" s="34">
        <v>17.41</v>
      </c>
      <c r="CE34" s="32">
        <v>25.1</v>
      </c>
      <c r="CG34" s="32">
        <v>25.86</v>
      </c>
      <c r="CH34" s="32">
        <v>12.21</v>
      </c>
      <c r="CI34" s="32">
        <v>19.04</v>
      </c>
      <c r="CJ34" s="32">
        <v>860.47</v>
      </c>
      <c r="CK34" s="32">
        <v>378.52</v>
      </c>
      <c r="CL34" s="32">
        <v>619.49</v>
      </c>
      <c r="CM34" s="32">
        <v>16.36</v>
      </c>
      <c r="CN34" s="32">
        <v>7.2</v>
      </c>
      <c r="CO34" s="32">
        <v>11.78</v>
      </c>
      <c r="CP34" s="32">
        <v>4.5</v>
      </c>
      <c r="CQ34" s="32">
        <v>0.9</v>
      </c>
      <c r="CR34" s="32">
        <v>10.55</v>
      </c>
    </row>
    <row r="35" spans="1:96" s="32" customFormat="1">
      <c r="A35" s="32" t="str">
        <f>"2"</f>
        <v>2</v>
      </c>
      <c r="B35" s="33" t="s">
        <v>96</v>
      </c>
      <c r="C35" s="34" t="str">
        <f>"30,6"</f>
        <v>30,6</v>
      </c>
      <c r="D35" s="34">
        <v>2.02</v>
      </c>
      <c r="E35" s="34">
        <v>0</v>
      </c>
      <c r="F35" s="34">
        <v>0.2</v>
      </c>
      <c r="G35" s="34">
        <v>0.2</v>
      </c>
      <c r="H35" s="34">
        <v>14.35</v>
      </c>
      <c r="I35" s="34">
        <v>68.513705999999999</v>
      </c>
      <c r="J35" s="35">
        <v>0</v>
      </c>
      <c r="K35" s="35">
        <v>0</v>
      </c>
      <c r="L35" s="35">
        <v>0</v>
      </c>
      <c r="M35" s="35">
        <v>0</v>
      </c>
      <c r="N35" s="35">
        <v>0.34</v>
      </c>
      <c r="O35" s="35">
        <v>13.95</v>
      </c>
      <c r="P35" s="35">
        <v>0.06</v>
      </c>
      <c r="Q35" s="35">
        <v>0</v>
      </c>
      <c r="R35" s="35">
        <v>0</v>
      </c>
      <c r="S35" s="35">
        <v>0</v>
      </c>
      <c r="T35" s="35">
        <v>0.55000000000000004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97.7</v>
      </c>
      <c r="AL35" s="35">
        <v>101.7</v>
      </c>
      <c r="AM35" s="35">
        <v>155.74</v>
      </c>
      <c r="AN35" s="35">
        <v>51.65</v>
      </c>
      <c r="AO35" s="35">
        <v>30.62</v>
      </c>
      <c r="AP35" s="35">
        <v>61.23</v>
      </c>
      <c r="AQ35" s="35">
        <v>23.16</v>
      </c>
      <c r="AR35" s="35">
        <v>110.75</v>
      </c>
      <c r="AS35" s="35">
        <v>68.680000000000007</v>
      </c>
      <c r="AT35" s="35">
        <v>95.84</v>
      </c>
      <c r="AU35" s="35">
        <v>79.069999999999993</v>
      </c>
      <c r="AV35" s="35">
        <v>41.53</v>
      </c>
      <c r="AW35" s="35">
        <v>73.48</v>
      </c>
      <c r="AX35" s="35">
        <v>614.44000000000005</v>
      </c>
      <c r="AY35" s="35">
        <v>0</v>
      </c>
      <c r="AZ35" s="35">
        <v>200.2</v>
      </c>
      <c r="BA35" s="35">
        <v>87.05</v>
      </c>
      <c r="BB35" s="35">
        <v>57.77</v>
      </c>
      <c r="BC35" s="35">
        <v>45.79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0.02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0.02</v>
      </c>
      <c r="BT35" s="35">
        <v>0</v>
      </c>
      <c r="BU35" s="35">
        <v>0</v>
      </c>
      <c r="BV35" s="35">
        <v>0.08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11.96</v>
      </c>
      <c r="CC35" s="34">
        <v>1.62</v>
      </c>
      <c r="CE35" s="32">
        <v>0</v>
      </c>
      <c r="CG35" s="32">
        <v>0</v>
      </c>
      <c r="CH35" s="32">
        <v>0</v>
      </c>
      <c r="CI35" s="32">
        <v>0</v>
      </c>
      <c r="CJ35" s="32">
        <v>1192.47</v>
      </c>
      <c r="CK35" s="32">
        <v>459.41</v>
      </c>
      <c r="CL35" s="32">
        <v>825.94</v>
      </c>
      <c r="CM35" s="32">
        <v>9.5399999999999991</v>
      </c>
      <c r="CN35" s="32">
        <v>9.5399999999999991</v>
      </c>
      <c r="CO35" s="32">
        <v>9.5399999999999991</v>
      </c>
      <c r="CP35" s="32">
        <v>0</v>
      </c>
      <c r="CQ35" s="32">
        <v>0</v>
      </c>
      <c r="CR35" s="32">
        <v>1.35</v>
      </c>
    </row>
    <row r="36" spans="1:96" s="28" customFormat="1">
      <c r="A36" s="28" t="str">
        <f>"27/10"</f>
        <v>27/10</v>
      </c>
      <c r="B36" s="29" t="s">
        <v>97</v>
      </c>
      <c r="C36" s="30" t="str">
        <f>"200"</f>
        <v>200</v>
      </c>
      <c r="D36" s="30">
        <v>0.1</v>
      </c>
      <c r="E36" s="30">
        <v>0</v>
      </c>
      <c r="F36" s="30">
        <v>0.02</v>
      </c>
      <c r="G36" s="30">
        <v>0.02</v>
      </c>
      <c r="H36" s="30">
        <v>5.94</v>
      </c>
      <c r="I36" s="30">
        <v>23.095202</v>
      </c>
      <c r="J36" s="31">
        <v>0</v>
      </c>
      <c r="K36" s="31">
        <v>0</v>
      </c>
      <c r="L36" s="31">
        <v>0</v>
      </c>
      <c r="M36" s="31">
        <v>0</v>
      </c>
      <c r="N36" s="31">
        <v>5.89</v>
      </c>
      <c r="O36" s="31">
        <v>0</v>
      </c>
      <c r="P36" s="31">
        <v>0.05</v>
      </c>
      <c r="Q36" s="31">
        <v>0</v>
      </c>
      <c r="R36" s="31">
        <v>0</v>
      </c>
      <c r="S36" s="31">
        <v>0</v>
      </c>
      <c r="T36" s="31">
        <v>0.03</v>
      </c>
      <c r="U36" s="31">
        <v>0.06</v>
      </c>
      <c r="V36" s="31">
        <v>0.18</v>
      </c>
      <c r="W36" s="31">
        <v>0.17</v>
      </c>
      <c r="X36" s="31">
        <v>0</v>
      </c>
      <c r="Y36" s="31">
        <v>0</v>
      </c>
      <c r="Z36" s="31">
        <v>0.02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200.05</v>
      </c>
      <c r="CC36" s="30">
        <v>0.97</v>
      </c>
      <c r="CE36" s="28">
        <v>0</v>
      </c>
      <c r="CG36" s="28">
        <v>0.6</v>
      </c>
      <c r="CH36" s="28">
        <v>0.6</v>
      </c>
      <c r="CI36" s="28">
        <v>0.6</v>
      </c>
      <c r="CJ36" s="28">
        <v>60</v>
      </c>
      <c r="CK36" s="28">
        <v>24.6</v>
      </c>
      <c r="CL36" s="28">
        <v>42.3</v>
      </c>
      <c r="CM36" s="28">
        <v>6.54</v>
      </c>
      <c r="CN36" s="28">
        <v>3.84</v>
      </c>
      <c r="CO36" s="28">
        <v>5.19</v>
      </c>
      <c r="CP36" s="28">
        <v>6</v>
      </c>
      <c r="CQ36" s="28">
        <v>0</v>
      </c>
      <c r="CR36" s="28">
        <v>0.59</v>
      </c>
    </row>
    <row r="37" spans="1:96" s="36" customFormat="1" ht="11.4">
      <c r="B37" s="37" t="s">
        <v>112</v>
      </c>
      <c r="C37" s="38"/>
      <c r="D37" s="38">
        <v>29.06</v>
      </c>
      <c r="E37" s="38">
        <v>24.32</v>
      </c>
      <c r="F37" s="38">
        <v>20.16</v>
      </c>
      <c r="G37" s="38">
        <v>1.9</v>
      </c>
      <c r="H37" s="38">
        <v>76.83</v>
      </c>
      <c r="I37" s="38">
        <v>602.48</v>
      </c>
      <c r="J37" s="39">
        <v>11.85</v>
      </c>
      <c r="K37" s="39">
        <v>0.88</v>
      </c>
      <c r="L37" s="39">
        <v>0</v>
      </c>
      <c r="M37" s="39">
        <v>0</v>
      </c>
      <c r="N37" s="39">
        <v>41.95</v>
      </c>
      <c r="O37" s="39">
        <v>33.81</v>
      </c>
      <c r="P37" s="39">
        <v>1.07</v>
      </c>
      <c r="Q37" s="39">
        <v>0</v>
      </c>
      <c r="R37" s="39">
        <v>0</v>
      </c>
      <c r="S37" s="39">
        <v>1.56</v>
      </c>
      <c r="T37" s="39">
        <v>4.75</v>
      </c>
      <c r="U37" s="39">
        <v>693.38</v>
      </c>
      <c r="V37" s="39">
        <v>388.49</v>
      </c>
      <c r="W37" s="39">
        <v>367.33</v>
      </c>
      <c r="X37" s="39">
        <v>59.52</v>
      </c>
      <c r="Y37" s="39">
        <v>398.59</v>
      </c>
      <c r="Z37" s="39">
        <v>1.17</v>
      </c>
      <c r="AA37" s="39">
        <v>100.54</v>
      </c>
      <c r="AB37" s="39">
        <v>61.99</v>
      </c>
      <c r="AC37" s="39">
        <v>130.61000000000001</v>
      </c>
      <c r="AD37" s="39">
        <v>1.0900000000000001</v>
      </c>
      <c r="AE37" s="39">
        <v>0.13</v>
      </c>
      <c r="AF37" s="39">
        <v>0.51</v>
      </c>
      <c r="AG37" s="39">
        <v>0.93</v>
      </c>
      <c r="AH37" s="39">
        <v>6.91</v>
      </c>
      <c r="AI37" s="39">
        <v>1.06</v>
      </c>
      <c r="AJ37" s="39">
        <v>0</v>
      </c>
      <c r="AK37" s="39">
        <v>1447.08</v>
      </c>
      <c r="AL37" s="39">
        <v>1251.72</v>
      </c>
      <c r="AM37" s="39">
        <v>2271.61</v>
      </c>
      <c r="AN37" s="39">
        <v>1622.3</v>
      </c>
      <c r="AO37" s="39">
        <v>637.84</v>
      </c>
      <c r="AP37" s="39">
        <v>1085.69</v>
      </c>
      <c r="AQ37" s="39">
        <v>365.02</v>
      </c>
      <c r="AR37" s="39">
        <v>1322.68</v>
      </c>
      <c r="AS37" s="39">
        <v>374.4</v>
      </c>
      <c r="AT37" s="39">
        <v>368.62</v>
      </c>
      <c r="AU37" s="39">
        <v>497.11</v>
      </c>
      <c r="AV37" s="39">
        <v>656.03</v>
      </c>
      <c r="AW37" s="39">
        <v>253.51</v>
      </c>
      <c r="AX37" s="39">
        <v>1850.05</v>
      </c>
      <c r="AY37" s="39">
        <v>0.64</v>
      </c>
      <c r="AZ37" s="39">
        <v>668.19</v>
      </c>
      <c r="BA37" s="39">
        <v>423.46</v>
      </c>
      <c r="BB37" s="39">
        <v>1370.03</v>
      </c>
      <c r="BC37" s="39">
        <v>231.21</v>
      </c>
      <c r="BD37" s="39">
        <v>0.11</v>
      </c>
      <c r="BE37" s="39">
        <v>0.05</v>
      </c>
      <c r="BF37" s="39">
        <v>0.03</v>
      </c>
      <c r="BG37" s="39">
        <v>0.06</v>
      </c>
      <c r="BH37" s="39">
        <v>7.0000000000000007E-2</v>
      </c>
      <c r="BI37" s="39">
        <v>0.32</v>
      </c>
      <c r="BJ37" s="39">
        <v>0</v>
      </c>
      <c r="BK37" s="39">
        <v>1.01</v>
      </c>
      <c r="BL37" s="39">
        <v>0</v>
      </c>
      <c r="BM37" s="39">
        <v>0.33</v>
      </c>
      <c r="BN37" s="39">
        <v>0.01</v>
      </c>
      <c r="BO37" s="39">
        <v>0.01</v>
      </c>
      <c r="BP37" s="39">
        <v>0</v>
      </c>
      <c r="BQ37" s="39">
        <v>0.06</v>
      </c>
      <c r="BR37" s="39">
        <v>0.09</v>
      </c>
      <c r="BS37" s="39">
        <v>1.83</v>
      </c>
      <c r="BT37" s="39">
        <v>0</v>
      </c>
      <c r="BU37" s="39">
        <v>0</v>
      </c>
      <c r="BV37" s="39">
        <v>1.06</v>
      </c>
      <c r="BW37" s="39">
        <v>0.03</v>
      </c>
      <c r="BX37" s="39">
        <v>0.02</v>
      </c>
      <c r="BY37" s="39">
        <v>0</v>
      </c>
      <c r="BZ37" s="39">
        <v>0</v>
      </c>
      <c r="CA37" s="39">
        <v>0</v>
      </c>
      <c r="CB37" s="39">
        <v>457.12</v>
      </c>
      <c r="CC37" s="38">
        <f>SUM($CC$31:$CC$36)</f>
        <v>84.02</v>
      </c>
      <c r="CD37" s="36">
        <f>$I$37/$I$52*100</f>
        <v>17.580750117452066</v>
      </c>
      <c r="CE37" s="36">
        <v>110.87</v>
      </c>
      <c r="CG37" s="36">
        <v>62.37</v>
      </c>
      <c r="CH37" s="36">
        <v>35.74</v>
      </c>
      <c r="CI37" s="36">
        <v>49.06</v>
      </c>
      <c r="CJ37" s="36">
        <v>4079.79</v>
      </c>
      <c r="CK37" s="36">
        <v>1779.6</v>
      </c>
      <c r="CL37" s="36">
        <v>2929.69</v>
      </c>
      <c r="CM37" s="36">
        <v>53.7</v>
      </c>
      <c r="CN37" s="36">
        <v>36.42</v>
      </c>
      <c r="CO37" s="36">
        <v>45.06</v>
      </c>
      <c r="CP37" s="36">
        <v>18.3</v>
      </c>
      <c r="CQ37" s="36">
        <v>1.5</v>
      </c>
    </row>
    <row r="38" spans="1:96" s="86" customFormat="1" ht="11.4" hidden="1">
      <c r="A38" s="86" t="s">
        <v>152</v>
      </c>
    </row>
    <row r="39" spans="1:96">
      <c r="B39" s="27" t="s">
        <v>113</v>
      </c>
      <c r="C39" s="16"/>
      <c r="D39" s="16"/>
      <c r="E39" s="16"/>
      <c r="F39" s="16"/>
      <c r="G39" s="16"/>
      <c r="H39" s="16"/>
      <c r="I39" s="16"/>
    </row>
    <row r="40" spans="1:96" s="32" customFormat="1" ht="24">
      <c r="A40" s="32" t="str">
        <f>"16/1"</f>
        <v>16/1</v>
      </c>
      <c r="B40" s="33" t="s">
        <v>100</v>
      </c>
      <c r="C40" s="34" t="str">
        <f>"100"</f>
        <v>100</v>
      </c>
      <c r="D40" s="34">
        <v>1.17</v>
      </c>
      <c r="E40" s="34">
        <v>0</v>
      </c>
      <c r="F40" s="34">
        <v>5.96</v>
      </c>
      <c r="G40" s="34">
        <v>5.96</v>
      </c>
      <c r="H40" s="34">
        <v>11.32</v>
      </c>
      <c r="I40" s="34">
        <v>98.34966399999999</v>
      </c>
      <c r="J40" s="35">
        <v>0.75</v>
      </c>
      <c r="K40" s="35">
        <v>3.9</v>
      </c>
      <c r="L40" s="35">
        <v>0</v>
      </c>
      <c r="M40" s="35">
        <v>0</v>
      </c>
      <c r="N40" s="35">
        <v>8.9700000000000006</v>
      </c>
      <c r="O40" s="35">
        <v>0.18</v>
      </c>
      <c r="P40" s="35">
        <v>2.16</v>
      </c>
      <c r="Q40" s="35">
        <v>0</v>
      </c>
      <c r="R40" s="35">
        <v>0</v>
      </c>
      <c r="S40" s="35">
        <v>0.27</v>
      </c>
      <c r="T40" s="35">
        <v>0.9</v>
      </c>
      <c r="U40" s="35">
        <v>18.96</v>
      </c>
      <c r="V40" s="35">
        <v>180.41</v>
      </c>
      <c r="W40" s="35">
        <v>24.43</v>
      </c>
      <c r="X40" s="35">
        <v>34.26</v>
      </c>
      <c r="Y40" s="35">
        <v>49.71</v>
      </c>
      <c r="Z40" s="35">
        <v>0.64</v>
      </c>
      <c r="AA40" s="35">
        <v>0</v>
      </c>
      <c r="AB40" s="35">
        <v>10819.2</v>
      </c>
      <c r="AC40" s="35">
        <v>1840</v>
      </c>
      <c r="AD40" s="35">
        <v>3.01</v>
      </c>
      <c r="AE40" s="35">
        <v>0.05</v>
      </c>
      <c r="AF40" s="35">
        <v>0.06</v>
      </c>
      <c r="AG40" s="35">
        <v>0.9</v>
      </c>
      <c r="AH40" s="35">
        <v>1.01</v>
      </c>
      <c r="AI40" s="35">
        <v>4.51</v>
      </c>
      <c r="AJ40" s="35">
        <v>0</v>
      </c>
      <c r="AK40" s="35">
        <v>38.770000000000003</v>
      </c>
      <c r="AL40" s="35">
        <v>31.56</v>
      </c>
      <c r="AM40" s="35">
        <v>39.67</v>
      </c>
      <c r="AN40" s="35">
        <v>34.26</v>
      </c>
      <c r="AO40" s="35">
        <v>8.11</v>
      </c>
      <c r="AP40" s="35">
        <v>28.85</v>
      </c>
      <c r="AQ40" s="35">
        <v>7.21</v>
      </c>
      <c r="AR40" s="35">
        <v>27.95</v>
      </c>
      <c r="AS40" s="35">
        <v>43.28</v>
      </c>
      <c r="AT40" s="35">
        <v>36.97</v>
      </c>
      <c r="AU40" s="35">
        <v>121.72</v>
      </c>
      <c r="AV40" s="35">
        <v>12.62</v>
      </c>
      <c r="AW40" s="35">
        <v>26.15</v>
      </c>
      <c r="AX40" s="35">
        <v>211.88</v>
      </c>
      <c r="AY40" s="35">
        <v>0</v>
      </c>
      <c r="AZ40" s="35">
        <v>27.05</v>
      </c>
      <c r="BA40" s="35">
        <v>29.75</v>
      </c>
      <c r="BB40" s="35">
        <v>16.23</v>
      </c>
      <c r="BC40" s="35">
        <v>10.82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0.36</v>
      </c>
      <c r="BL40" s="35">
        <v>0</v>
      </c>
      <c r="BM40" s="35">
        <v>0.24</v>
      </c>
      <c r="BN40" s="35">
        <v>0.02</v>
      </c>
      <c r="BO40" s="35">
        <v>0.04</v>
      </c>
      <c r="BP40" s="35">
        <v>0</v>
      </c>
      <c r="BQ40" s="35">
        <v>0</v>
      </c>
      <c r="BR40" s="35">
        <v>0</v>
      </c>
      <c r="BS40" s="35">
        <v>1.39</v>
      </c>
      <c r="BT40" s="35">
        <v>0</v>
      </c>
      <c r="BU40" s="35">
        <v>0</v>
      </c>
      <c r="BV40" s="35">
        <v>3.47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80.97</v>
      </c>
      <c r="CC40" s="34">
        <v>7.42</v>
      </c>
      <c r="CE40" s="32">
        <v>1803.2</v>
      </c>
      <c r="CG40" s="32">
        <v>2.94</v>
      </c>
      <c r="CH40" s="32">
        <v>2.83</v>
      </c>
      <c r="CI40" s="32">
        <v>2.88</v>
      </c>
      <c r="CJ40" s="32">
        <v>491.7</v>
      </c>
      <c r="CK40" s="32">
        <v>116.95</v>
      </c>
      <c r="CL40" s="32">
        <v>304.33</v>
      </c>
      <c r="CM40" s="32">
        <v>2.58</v>
      </c>
      <c r="CN40" s="32">
        <v>1.51</v>
      </c>
      <c r="CO40" s="32">
        <v>2.0499999999999998</v>
      </c>
      <c r="CP40" s="32">
        <v>3</v>
      </c>
      <c r="CQ40" s="32">
        <v>0</v>
      </c>
      <c r="CR40" s="32">
        <v>4.49</v>
      </c>
    </row>
    <row r="41" spans="1:96" s="32" customFormat="1" ht="24">
      <c r="A41" s="32" t="str">
        <f>"18/2"</f>
        <v>18/2</v>
      </c>
      <c r="B41" s="33" t="s">
        <v>101</v>
      </c>
      <c r="C41" s="34" t="str">
        <f>"250"</f>
        <v>250</v>
      </c>
      <c r="D41" s="34">
        <v>3.21</v>
      </c>
      <c r="E41" s="34">
        <v>0</v>
      </c>
      <c r="F41" s="34">
        <v>2.4500000000000002</v>
      </c>
      <c r="G41" s="34">
        <v>2.4500000000000002</v>
      </c>
      <c r="H41" s="34">
        <v>23.6</v>
      </c>
      <c r="I41" s="34">
        <v>127.39266074999999</v>
      </c>
      <c r="J41" s="35">
        <v>0.35</v>
      </c>
      <c r="K41" s="35">
        <v>1.3</v>
      </c>
      <c r="L41" s="35">
        <v>0</v>
      </c>
      <c r="M41" s="35">
        <v>0</v>
      </c>
      <c r="N41" s="35">
        <v>2.52</v>
      </c>
      <c r="O41" s="35">
        <v>19.170000000000002</v>
      </c>
      <c r="P41" s="35">
        <v>1.9</v>
      </c>
      <c r="Q41" s="35">
        <v>0</v>
      </c>
      <c r="R41" s="35">
        <v>0</v>
      </c>
      <c r="S41" s="35">
        <v>0.19</v>
      </c>
      <c r="T41" s="35">
        <v>2.0299999999999998</v>
      </c>
      <c r="U41" s="35">
        <v>389.91</v>
      </c>
      <c r="V41" s="35">
        <v>447.68</v>
      </c>
      <c r="W41" s="35">
        <v>18.29</v>
      </c>
      <c r="X41" s="35">
        <v>22.93</v>
      </c>
      <c r="Y41" s="35">
        <v>59.69</v>
      </c>
      <c r="Z41" s="35">
        <v>1</v>
      </c>
      <c r="AA41" s="35">
        <v>0</v>
      </c>
      <c r="AB41" s="35">
        <v>1308.5999999999999</v>
      </c>
      <c r="AC41" s="35">
        <v>242.1</v>
      </c>
      <c r="AD41" s="35">
        <v>1.24</v>
      </c>
      <c r="AE41" s="35">
        <v>0.1</v>
      </c>
      <c r="AF41" s="35">
        <v>0.06</v>
      </c>
      <c r="AG41" s="35">
        <v>1.02</v>
      </c>
      <c r="AH41" s="35">
        <v>1.86</v>
      </c>
      <c r="AI41" s="35">
        <v>6.12</v>
      </c>
      <c r="AJ41" s="35">
        <v>0</v>
      </c>
      <c r="AK41" s="35">
        <v>90.78</v>
      </c>
      <c r="AL41" s="35">
        <v>94.22</v>
      </c>
      <c r="AM41" s="35">
        <v>156.88999999999999</v>
      </c>
      <c r="AN41" s="35">
        <v>82.08</v>
      </c>
      <c r="AO41" s="35">
        <v>30.25</v>
      </c>
      <c r="AP41" s="35">
        <v>76.44</v>
      </c>
      <c r="AQ41" s="35">
        <v>29.21</v>
      </c>
      <c r="AR41" s="35">
        <v>104.67</v>
      </c>
      <c r="AS41" s="35">
        <v>93.55</v>
      </c>
      <c r="AT41" s="35">
        <v>172.79</v>
      </c>
      <c r="AU41" s="35">
        <v>113.46</v>
      </c>
      <c r="AV41" s="35">
        <v>40.36</v>
      </c>
      <c r="AW41" s="35">
        <v>82.54</v>
      </c>
      <c r="AX41" s="35">
        <v>627.16999999999996</v>
      </c>
      <c r="AY41" s="35">
        <v>0</v>
      </c>
      <c r="AZ41" s="35">
        <v>165.43</v>
      </c>
      <c r="BA41" s="35">
        <v>95.3</v>
      </c>
      <c r="BB41" s="35">
        <v>59.15</v>
      </c>
      <c r="BC41" s="35">
        <v>39.43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0.2</v>
      </c>
      <c r="BL41" s="35">
        <v>0</v>
      </c>
      <c r="BM41" s="35">
        <v>0.09</v>
      </c>
      <c r="BN41" s="35">
        <v>0.01</v>
      </c>
      <c r="BO41" s="35">
        <v>0.01</v>
      </c>
      <c r="BP41" s="35">
        <v>0</v>
      </c>
      <c r="BQ41" s="35">
        <v>0</v>
      </c>
      <c r="BR41" s="35">
        <v>0</v>
      </c>
      <c r="BS41" s="35">
        <v>0.57999999999999996</v>
      </c>
      <c r="BT41" s="35">
        <v>0</v>
      </c>
      <c r="BU41" s="35">
        <v>0</v>
      </c>
      <c r="BV41" s="35">
        <v>1.28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261.05</v>
      </c>
      <c r="CC41" s="34">
        <v>8.99</v>
      </c>
      <c r="CE41" s="32">
        <v>218.1</v>
      </c>
      <c r="CG41" s="32">
        <v>38.69</v>
      </c>
      <c r="CH41" s="32">
        <v>22.64</v>
      </c>
      <c r="CI41" s="32">
        <v>30.67</v>
      </c>
      <c r="CJ41" s="32">
        <v>721.62</v>
      </c>
      <c r="CK41" s="32">
        <v>443.94</v>
      </c>
      <c r="CL41" s="32">
        <v>582.78</v>
      </c>
      <c r="CM41" s="32">
        <v>43.82</v>
      </c>
      <c r="CN41" s="32">
        <v>21.85</v>
      </c>
      <c r="CO41" s="32">
        <v>32.83</v>
      </c>
      <c r="CP41" s="32">
        <v>0</v>
      </c>
      <c r="CQ41" s="32">
        <v>1</v>
      </c>
      <c r="CR41" s="32">
        <v>5.45</v>
      </c>
    </row>
    <row r="42" spans="1:96" s="32" customFormat="1">
      <c r="A42" s="32" t="str">
        <f>"3/3"</f>
        <v>3/3</v>
      </c>
      <c r="B42" s="33" t="s">
        <v>102</v>
      </c>
      <c r="C42" s="34" t="str">
        <f>"180"</f>
        <v>180</v>
      </c>
      <c r="D42" s="34">
        <v>3.73</v>
      </c>
      <c r="E42" s="34">
        <v>0.65</v>
      </c>
      <c r="F42" s="34">
        <v>4.4000000000000004</v>
      </c>
      <c r="G42" s="34">
        <v>0.62</v>
      </c>
      <c r="H42" s="34">
        <v>26.49</v>
      </c>
      <c r="I42" s="34">
        <v>159.10285500000001</v>
      </c>
      <c r="J42" s="35">
        <v>2.73</v>
      </c>
      <c r="K42" s="35">
        <v>0.1</v>
      </c>
      <c r="L42" s="35">
        <v>0</v>
      </c>
      <c r="M42" s="35">
        <v>0</v>
      </c>
      <c r="N42" s="35">
        <v>2.58</v>
      </c>
      <c r="O42" s="35">
        <v>21.87</v>
      </c>
      <c r="P42" s="35">
        <v>2.04</v>
      </c>
      <c r="Q42" s="35">
        <v>0</v>
      </c>
      <c r="R42" s="35">
        <v>0</v>
      </c>
      <c r="S42" s="35">
        <v>0.35</v>
      </c>
      <c r="T42" s="35">
        <v>2.9</v>
      </c>
      <c r="U42" s="35">
        <v>276.31</v>
      </c>
      <c r="V42" s="35">
        <v>763.55</v>
      </c>
      <c r="W42" s="35">
        <v>42.83</v>
      </c>
      <c r="X42" s="35">
        <v>36.549999999999997</v>
      </c>
      <c r="Y42" s="35">
        <v>104.61</v>
      </c>
      <c r="Z42" s="35">
        <v>1.36</v>
      </c>
      <c r="AA42" s="35">
        <v>22.5</v>
      </c>
      <c r="AB42" s="35">
        <v>40.93</v>
      </c>
      <c r="AC42" s="35">
        <v>30.06</v>
      </c>
      <c r="AD42" s="35">
        <v>0.21</v>
      </c>
      <c r="AE42" s="35">
        <v>0.14000000000000001</v>
      </c>
      <c r="AF42" s="35">
        <v>0.12</v>
      </c>
      <c r="AG42" s="35">
        <v>1.6</v>
      </c>
      <c r="AH42" s="35">
        <v>3.11</v>
      </c>
      <c r="AI42" s="35">
        <v>6.54</v>
      </c>
      <c r="AJ42" s="35">
        <v>0</v>
      </c>
      <c r="AK42" s="35">
        <v>75.11</v>
      </c>
      <c r="AL42" s="35">
        <v>97.73</v>
      </c>
      <c r="AM42" s="35">
        <v>139.19</v>
      </c>
      <c r="AN42" s="35">
        <v>141.72</v>
      </c>
      <c r="AO42" s="35">
        <v>31.93</v>
      </c>
      <c r="AP42" s="35">
        <v>91.36</v>
      </c>
      <c r="AQ42" s="35">
        <v>41.81</v>
      </c>
      <c r="AR42" s="35">
        <v>96.1</v>
      </c>
      <c r="AS42" s="35">
        <v>90.8</v>
      </c>
      <c r="AT42" s="35">
        <v>247.35</v>
      </c>
      <c r="AU42" s="35">
        <v>110.17</v>
      </c>
      <c r="AV42" s="35">
        <v>23.04</v>
      </c>
      <c r="AW42" s="35">
        <v>64.13</v>
      </c>
      <c r="AX42" s="35">
        <v>344.65</v>
      </c>
      <c r="AY42" s="35">
        <v>0</v>
      </c>
      <c r="AZ42" s="35">
        <v>48.22</v>
      </c>
      <c r="BA42" s="35">
        <v>43.86</v>
      </c>
      <c r="BB42" s="35">
        <v>87.3</v>
      </c>
      <c r="BC42" s="35">
        <v>25.99</v>
      </c>
      <c r="BD42" s="35">
        <v>0.11</v>
      </c>
      <c r="BE42" s="35">
        <v>0.05</v>
      </c>
      <c r="BF42" s="35">
        <v>0.03</v>
      </c>
      <c r="BG42" s="35">
        <v>0.06</v>
      </c>
      <c r="BH42" s="35">
        <v>7.0000000000000007E-2</v>
      </c>
      <c r="BI42" s="35">
        <v>0.34</v>
      </c>
      <c r="BJ42" s="35">
        <v>0</v>
      </c>
      <c r="BK42" s="35">
        <v>1.05</v>
      </c>
      <c r="BL42" s="35">
        <v>0</v>
      </c>
      <c r="BM42" s="35">
        <v>0.31</v>
      </c>
      <c r="BN42" s="35">
        <v>0</v>
      </c>
      <c r="BO42" s="35">
        <v>0</v>
      </c>
      <c r="BP42" s="35">
        <v>0</v>
      </c>
      <c r="BQ42" s="35">
        <v>7.0000000000000007E-2</v>
      </c>
      <c r="BR42" s="35">
        <v>0.11</v>
      </c>
      <c r="BS42" s="35">
        <v>1.02</v>
      </c>
      <c r="BT42" s="35">
        <v>0</v>
      </c>
      <c r="BU42" s="35">
        <v>0</v>
      </c>
      <c r="BV42" s="35">
        <v>0.17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148.35</v>
      </c>
      <c r="CC42" s="34">
        <v>20.62</v>
      </c>
      <c r="CE42" s="32">
        <v>29.32</v>
      </c>
      <c r="CG42" s="32">
        <v>38.590000000000003</v>
      </c>
      <c r="CH42" s="32">
        <v>22.16</v>
      </c>
      <c r="CI42" s="32">
        <v>30.38</v>
      </c>
      <c r="CJ42" s="32">
        <v>603.80999999999995</v>
      </c>
      <c r="CK42" s="32">
        <v>530.95000000000005</v>
      </c>
      <c r="CL42" s="32">
        <v>567.38</v>
      </c>
      <c r="CM42" s="32">
        <v>24.41</v>
      </c>
      <c r="CN42" s="32">
        <v>3.59</v>
      </c>
      <c r="CO42" s="32">
        <v>14</v>
      </c>
      <c r="CP42" s="32">
        <v>0</v>
      </c>
      <c r="CQ42" s="32">
        <v>0.9</v>
      </c>
      <c r="CR42" s="32">
        <v>12.5</v>
      </c>
    </row>
    <row r="43" spans="1:96" s="32" customFormat="1" ht="24">
      <c r="A43" s="32" t="str">
        <f>"48/9"</f>
        <v>48/9</v>
      </c>
      <c r="B43" s="33" t="s">
        <v>103</v>
      </c>
      <c r="C43" s="34" t="str">
        <f>"100"</f>
        <v>100</v>
      </c>
      <c r="D43" s="34">
        <v>8.1</v>
      </c>
      <c r="E43" s="34">
        <v>7.31</v>
      </c>
      <c r="F43" s="34">
        <v>8.1199999999999992</v>
      </c>
      <c r="G43" s="34">
        <v>0.91</v>
      </c>
      <c r="H43" s="34">
        <v>8.86</v>
      </c>
      <c r="I43" s="34">
        <v>139.7221691057693</v>
      </c>
      <c r="J43" s="35">
        <v>4.63</v>
      </c>
      <c r="K43" s="35">
        <v>0.54</v>
      </c>
      <c r="L43" s="35">
        <v>0</v>
      </c>
      <c r="M43" s="35">
        <v>0</v>
      </c>
      <c r="N43" s="35">
        <v>1.96</v>
      </c>
      <c r="O43" s="35">
        <v>5.89</v>
      </c>
      <c r="P43" s="35">
        <v>1.01</v>
      </c>
      <c r="Q43" s="35">
        <v>0</v>
      </c>
      <c r="R43" s="35">
        <v>0</v>
      </c>
      <c r="S43" s="35">
        <v>0.22</v>
      </c>
      <c r="T43" s="35">
        <v>1.1299999999999999</v>
      </c>
      <c r="U43" s="35">
        <v>155.18</v>
      </c>
      <c r="V43" s="35">
        <v>213.68</v>
      </c>
      <c r="W43" s="35">
        <v>30.62</v>
      </c>
      <c r="X43" s="35">
        <v>16.38</v>
      </c>
      <c r="Y43" s="35">
        <v>84.05</v>
      </c>
      <c r="Z43" s="35">
        <v>1.1399999999999999</v>
      </c>
      <c r="AA43" s="35">
        <v>12.63</v>
      </c>
      <c r="AB43" s="35">
        <v>14.16</v>
      </c>
      <c r="AC43" s="35">
        <v>26.83</v>
      </c>
      <c r="AD43" s="35">
        <v>0.66</v>
      </c>
      <c r="AE43" s="35">
        <v>0.03</v>
      </c>
      <c r="AF43" s="35">
        <v>7.0000000000000007E-2</v>
      </c>
      <c r="AG43" s="35">
        <v>1.43</v>
      </c>
      <c r="AH43" s="35">
        <v>3.95</v>
      </c>
      <c r="AI43" s="35">
        <v>1.67</v>
      </c>
      <c r="AJ43" s="35">
        <v>0</v>
      </c>
      <c r="AK43" s="35">
        <v>513.69000000000005</v>
      </c>
      <c r="AL43" s="35">
        <v>393.32</v>
      </c>
      <c r="AM43" s="35">
        <v>745.23</v>
      </c>
      <c r="AN43" s="35">
        <v>742.89</v>
      </c>
      <c r="AO43" s="35">
        <v>225.57</v>
      </c>
      <c r="AP43" s="35">
        <v>397.11</v>
      </c>
      <c r="AQ43" s="35">
        <v>107.85</v>
      </c>
      <c r="AR43" s="35">
        <v>407.2</v>
      </c>
      <c r="AS43" s="35">
        <v>540.35</v>
      </c>
      <c r="AT43" s="35">
        <v>536.73</v>
      </c>
      <c r="AU43" s="35">
        <v>897.85</v>
      </c>
      <c r="AV43" s="35">
        <v>333.82</v>
      </c>
      <c r="AW43" s="35">
        <v>455.11</v>
      </c>
      <c r="AX43" s="35">
        <v>1603.92</v>
      </c>
      <c r="AY43" s="35">
        <v>96.4</v>
      </c>
      <c r="AZ43" s="35">
        <v>376.96</v>
      </c>
      <c r="BA43" s="35">
        <v>414.01</v>
      </c>
      <c r="BB43" s="35">
        <v>336.28</v>
      </c>
      <c r="BC43" s="35">
        <v>139.94</v>
      </c>
      <c r="BD43" s="35">
        <v>0.04</v>
      </c>
      <c r="BE43" s="35">
        <v>0.02</v>
      </c>
      <c r="BF43" s="35">
        <v>0.01</v>
      </c>
      <c r="BG43" s="35">
        <v>0.03</v>
      </c>
      <c r="BH43" s="35">
        <v>0.03</v>
      </c>
      <c r="BI43" s="35">
        <v>0.13</v>
      </c>
      <c r="BJ43" s="35">
        <v>0</v>
      </c>
      <c r="BK43" s="35">
        <v>0.43</v>
      </c>
      <c r="BL43" s="35">
        <v>0</v>
      </c>
      <c r="BM43" s="35">
        <v>0.14000000000000001</v>
      </c>
      <c r="BN43" s="35">
        <v>0</v>
      </c>
      <c r="BO43" s="35">
        <v>0</v>
      </c>
      <c r="BP43" s="35">
        <v>0</v>
      </c>
      <c r="BQ43" s="35">
        <v>0.03</v>
      </c>
      <c r="BR43" s="35">
        <v>0.04</v>
      </c>
      <c r="BS43" s="35">
        <v>0.48</v>
      </c>
      <c r="BT43" s="35">
        <v>0</v>
      </c>
      <c r="BU43" s="35">
        <v>0</v>
      </c>
      <c r="BV43" s="35">
        <v>0.5</v>
      </c>
      <c r="BW43" s="35">
        <v>0.01</v>
      </c>
      <c r="BX43" s="35">
        <v>0</v>
      </c>
      <c r="BY43" s="35">
        <v>0</v>
      </c>
      <c r="BZ43" s="35">
        <v>0</v>
      </c>
      <c r="CA43" s="35">
        <v>0</v>
      </c>
      <c r="CB43" s="35">
        <v>113.94</v>
      </c>
      <c r="CC43" s="34">
        <v>34.22</v>
      </c>
      <c r="CE43" s="32">
        <v>14.99</v>
      </c>
      <c r="CG43" s="32">
        <v>20.41</v>
      </c>
      <c r="CH43" s="32">
        <v>10.199999999999999</v>
      </c>
      <c r="CI43" s="32">
        <v>15.3</v>
      </c>
      <c r="CJ43" s="32">
        <v>840.21</v>
      </c>
      <c r="CK43" s="32">
        <v>287.06</v>
      </c>
      <c r="CL43" s="32">
        <v>563.64</v>
      </c>
      <c r="CM43" s="32">
        <v>18.43</v>
      </c>
      <c r="CN43" s="32">
        <v>13.82</v>
      </c>
      <c r="CO43" s="32">
        <v>16.149999999999999</v>
      </c>
      <c r="CP43" s="32">
        <v>0</v>
      </c>
      <c r="CQ43" s="32">
        <v>0.31</v>
      </c>
      <c r="CR43" s="32">
        <v>20.74</v>
      </c>
    </row>
    <row r="44" spans="1:96" s="32" customFormat="1">
      <c r="A44" s="32" t="str">
        <f>"2"</f>
        <v>2</v>
      </c>
      <c r="B44" s="33" t="s">
        <v>96</v>
      </c>
      <c r="C44" s="34" t="str">
        <f>"20"</f>
        <v>20</v>
      </c>
      <c r="D44" s="34">
        <v>1.32</v>
      </c>
      <c r="E44" s="34">
        <v>0</v>
      </c>
      <c r="F44" s="34">
        <v>0.13</v>
      </c>
      <c r="G44" s="34">
        <v>0.13</v>
      </c>
      <c r="H44" s="34">
        <v>9.3800000000000008</v>
      </c>
      <c r="I44" s="34">
        <v>44.780199999999994</v>
      </c>
      <c r="J44" s="35">
        <v>0</v>
      </c>
      <c r="K44" s="35">
        <v>0</v>
      </c>
      <c r="L44" s="35">
        <v>0</v>
      </c>
      <c r="M44" s="35">
        <v>0</v>
      </c>
      <c r="N44" s="35">
        <v>0.22</v>
      </c>
      <c r="O44" s="35">
        <v>9.1199999999999992</v>
      </c>
      <c r="P44" s="35">
        <v>0.04</v>
      </c>
      <c r="Q44" s="35">
        <v>0</v>
      </c>
      <c r="R44" s="35">
        <v>0</v>
      </c>
      <c r="S44" s="35">
        <v>0</v>
      </c>
      <c r="T44" s="35">
        <v>0.36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63.86</v>
      </c>
      <c r="AL44" s="35">
        <v>66.47</v>
      </c>
      <c r="AM44" s="35">
        <v>101.79</v>
      </c>
      <c r="AN44" s="35">
        <v>33.76</v>
      </c>
      <c r="AO44" s="35">
        <v>20.010000000000002</v>
      </c>
      <c r="AP44" s="35">
        <v>40.020000000000003</v>
      </c>
      <c r="AQ44" s="35">
        <v>15.14</v>
      </c>
      <c r="AR44" s="35">
        <v>72.38</v>
      </c>
      <c r="AS44" s="35">
        <v>44.89</v>
      </c>
      <c r="AT44" s="35">
        <v>62.64</v>
      </c>
      <c r="AU44" s="35">
        <v>51.68</v>
      </c>
      <c r="AV44" s="35">
        <v>27.14</v>
      </c>
      <c r="AW44" s="35">
        <v>48.02</v>
      </c>
      <c r="AX44" s="35">
        <v>401.59</v>
      </c>
      <c r="AY44" s="35">
        <v>0</v>
      </c>
      <c r="AZ44" s="35">
        <v>130.85</v>
      </c>
      <c r="BA44" s="35">
        <v>56.9</v>
      </c>
      <c r="BB44" s="35">
        <v>37.76</v>
      </c>
      <c r="BC44" s="35">
        <v>29.93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0.02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0.01</v>
      </c>
      <c r="BT44" s="35">
        <v>0</v>
      </c>
      <c r="BU44" s="35">
        <v>0</v>
      </c>
      <c r="BV44" s="35">
        <v>0.06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7.82</v>
      </c>
      <c r="CC44" s="34">
        <v>1.06</v>
      </c>
      <c r="CE44" s="32">
        <v>0</v>
      </c>
      <c r="CG44" s="32">
        <v>0</v>
      </c>
      <c r="CH44" s="32">
        <v>0</v>
      </c>
      <c r="CI44" s="32">
        <v>0</v>
      </c>
      <c r="CJ44" s="32">
        <v>691.63</v>
      </c>
      <c r="CK44" s="32">
        <v>266.45999999999998</v>
      </c>
      <c r="CL44" s="32">
        <v>479.05</v>
      </c>
      <c r="CM44" s="32">
        <v>5.53</v>
      </c>
      <c r="CN44" s="32">
        <v>5.53</v>
      </c>
      <c r="CO44" s="32">
        <v>5.53</v>
      </c>
      <c r="CP44" s="32">
        <v>0</v>
      </c>
      <c r="CQ44" s="32">
        <v>0</v>
      </c>
      <c r="CR44" s="32">
        <v>0.88</v>
      </c>
    </row>
    <row r="45" spans="1:96" s="32" customFormat="1">
      <c r="A45" s="32" t="str">
        <f>"3"</f>
        <v>3</v>
      </c>
      <c r="B45" s="33" t="s">
        <v>104</v>
      </c>
      <c r="C45" s="34" t="str">
        <f>"20,2"</f>
        <v>20,2</v>
      </c>
      <c r="D45" s="34">
        <v>1.33</v>
      </c>
      <c r="E45" s="34">
        <v>0</v>
      </c>
      <c r="F45" s="34">
        <v>0.24</v>
      </c>
      <c r="G45" s="34">
        <v>0.24</v>
      </c>
      <c r="H45" s="34">
        <v>8.42</v>
      </c>
      <c r="I45" s="34">
        <v>39.062759999999997</v>
      </c>
      <c r="J45" s="35">
        <v>0.04</v>
      </c>
      <c r="K45" s="35">
        <v>0</v>
      </c>
      <c r="L45" s="35">
        <v>0</v>
      </c>
      <c r="M45" s="35">
        <v>0</v>
      </c>
      <c r="N45" s="35">
        <v>0.24</v>
      </c>
      <c r="O45" s="35">
        <v>6.5</v>
      </c>
      <c r="P45" s="35">
        <v>1.68</v>
      </c>
      <c r="Q45" s="35">
        <v>0</v>
      </c>
      <c r="R45" s="35">
        <v>0</v>
      </c>
      <c r="S45" s="35">
        <v>0.2</v>
      </c>
      <c r="T45" s="35">
        <v>0.51</v>
      </c>
      <c r="U45" s="35">
        <v>123.22</v>
      </c>
      <c r="V45" s="35">
        <v>49.49</v>
      </c>
      <c r="W45" s="35">
        <v>7.07</v>
      </c>
      <c r="X45" s="35">
        <v>9.49</v>
      </c>
      <c r="Y45" s="35">
        <v>31.92</v>
      </c>
      <c r="Z45" s="35">
        <v>0.79</v>
      </c>
      <c r="AA45" s="35">
        <v>0</v>
      </c>
      <c r="AB45" s="35">
        <v>1.01</v>
      </c>
      <c r="AC45" s="35">
        <v>0.2</v>
      </c>
      <c r="AD45" s="35">
        <v>0.28000000000000003</v>
      </c>
      <c r="AE45" s="35">
        <v>0.04</v>
      </c>
      <c r="AF45" s="35">
        <v>0.02</v>
      </c>
      <c r="AG45" s="35">
        <v>0.14000000000000001</v>
      </c>
      <c r="AH45" s="35">
        <v>0.4</v>
      </c>
      <c r="AI45" s="35">
        <v>0</v>
      </c>
      <c r="AJ45" s="35">
        <v>0</v>
      </c>
      <c r="AK45" s="35">
        <v>0</v>
      </c>
      <c r="AL45" s="35">
        <v>0</v>
      </c>
      <c r="AM45" s="35">
        <v>86.25</v>
      </c>
      <c r="AN45" s="35">
        <v>45.05</v>
      </c>
      <c r="AO45" s="35">
        <v>18.79</v>
      </c>
      <c r="AP45" s="35">
        <v>40</v>
      </c>
      <c r="AQ45" s="35">
        <v>16.16</v>
      </c>
      <c r="AR45" s="35">
        <v>74.94</v>
      </c>
      <c r="AS45" s="35">
        <v>59.99</v>
      </c>
      <c r="AT45" s="35">
        <v>58.78</v>
      </c>
      <c r="AU45" s="35">
        <v>93.73</v>
      </c>
      <c r="AV45" s="35">
        <v>25.05</v>
      </c>
      <c r="AW45" s="35">
        <v>62.62</v>
      </c>
      <c r="AX45" s="35">
        <v>308.86</v>
      </c>
      <c r="AY45" s="35">
        <v>0</v>
      </c>
      <c r="AZ45" s="35">
        <v>106.25</v>
      </c>
      <c r="BA45" s="35">
        <v>58.78</v>
      </c>
      <c r="BB45" s="35">
        <v>36.36</v>
      </c>
      <c r="BC45" s="35">
        <v>26.26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0.03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0.02</v>
      </c>
      <c r="BT45" s="35">
        <v>0</v>
      </c>
      <c r="BU45" s="35">
        <v>0</v>
      </c>
      <c r="BV45" s="35">
        <v>0.1</v>
      </c>
      <c r="BW45" s="35">
        <v>0.02</v>
      </c>
      <c r="BX45" s="35">
        <v>0</v>
      </c>
      <c r="BY45" s="35">
        <v>0</v>
      </c>
      <c r="BZ45" s="35">
        <v>0</v>
      </c>
      <c r="CA45" s="35">
        <v>0</v>
      </c>
      <c r="CB45" s="35">
        <v>9.49</v>
      </c>
      <c r="CC45" s="34">
        <v>1.1200000000000001</v>
      </c>
      <c r="CE45" s="32">
        <v>0.17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0.93</v>
      </c>
    </row>
    <row r="46" spans="1:96" s="28" customFormat="1">
      <c r="A46" s="28" t="str">
        <f>"5"</f>
        <v>5</v>
      </c>
      <c r="B46" s="29" t="s">
        <v>105</v>
      </c>
      <c r="C46" s="30" t="str">
        <f>"200"</f>
        <v>200</v>
      </c>
      <c r="D46" s="30">
        <v>1</v>
      </c>
      <c r="E46" s="30">
        <v>0</v>
      </c>
      <c r="F46" s="30">
        <v>0.2</v>
      </c>
      <c r="G46" s="30">
        <v>0</v>
      </c>
      <c r="H46" s="30">
        <v>20.6</v>
      </c>
      <c r="I46" s="30">
        <v>86.47999999999999</v>
      </c>
      <c r="J46" s="31">
        <v>0</v>
      </c>
      <c r="K46" s="31">
        <v>0</v>
      </c>
      <c r="L46" s="31">
        <v>0</v>
      </c>
      <c r="M46" s="31">
        <v>0</v>
      </c>
      <c r="N46" s="31">
        <v>19.8</v>
      </c>
      <c r="O46" s="31">
        <v>0.4</v>
      </c>
      <c r="P46" s="31">
        <v>0.4</v>
      </c>
      <c r="Q46" s="31">
        <v>0</v>
      </c>
      <c r="R46" s="31">
        <v>0</v>
      </c>
      <c r="S46" s="31">
        <v>1</v>
      </c>
      <c r="T46" s="31">
        <v>0.6</v>
      </c>
      <c r="U46" s="31">
        <v>12</v>
      </c>
      <c r="V46" s="31">
        <v>240</v>
      </c>
      <c r="W46" s="31">
        <v>14</v>
      </c>
      <c r="X46" s="31">
        <v>8</v>
      </c>
      <c r="Y46" s="31">
        <v>14</v>
      </c>
      <c r="Z46" s="31">
        <v>2.8</v>
      </c>
      <c r="AA46" s="31">
        <v>0</v>
      </c>
      <c r="AB46" s="31">
        <v>0</v>
      </c>
      <c r="AC46" s="31">
        <v>0</v>
      </c>
      <c r="AD46" s="31">
        <v>0.2</v>
      </c>
      <c r="AE46" s="31">
        <v>0.02</v>
      </c>
      <c r="AF46" s="31">
        <v>0.02</v>
      </c>
      <c r="AG46" s="31">
        <v>0.2</v>
      </c>
      <c r="AH46" s="31">
        <v>0.4</v>
      </c>
      <c r="AI46" s="31">
        <v>4</v>
      </c>
      <c r="AJ46" s="31">
        <v>0.4</v>
      </c>
      <c r="AK46" s="31">
        <v>16</v>
      </c>
      <c r="AL46" s="31">
        <v>20</v>
      </c>
      <c r="AM46" s="31">
        <v>28</v>
      </c>
      <c r="AN46" s="31">
        <v>28</v>
      </c>
      <c r="AO46" s="31">
        <v>4</v>
      </c>
      <c r="AP46" s="31">
        <v>16</v>
      </c>
      <c r="AQ46" s="31">
        <v>4</v>
      </c>
      <c r="AR46" s="31">
        <v>14</v>
      </c>
      <c r="AS46" s="31">
        <v>26</v>
      </c>
      <c r="AT46" s="31">
        <v>16</v>
      </c>
      <c r="AU46" s="31">
        <v>116</v>
      </c>
      <c r="AV46" s="31">
        <v>10</v>
      </c>
      <c r="AW46" s="31">
        <v>22</v>
      </c>
      <c r="AX46" s="31">
        <v>64</v>
      </c>
      <c r="AY46" s="31">
        <v>0</v>
      </c>
      <c r="AZ46" s="31">
        <v>20</v>
      </c>
      <c r="BA46" s="31">
        <v>24</v>
      </c>
      <c r="BB46" s="31">
        <v>10</v>
      </c>
      <c r="BC46" s="31">
        <v>8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176.2</v>
      </c>
      <c r="CC46" s="30">
        <v>10.8</v>
      </c>
      <c r="CE46" s="28">
        <v>0</v>
      </c>
      <c r="CG46" s="28">
        <v>4</v>
      </c>
      <c r="CH46" s="28">
        <v>4</v>
      </c>
      <c r="CI46" s="28">
        <v>4</v>
      </c>
      <c r="CJ46" s="28">
        <v>400</v>
      </c>
      <c r="CK46" s="28">
        <v>182</v>
      </c>
      <c r="CL46" s="28">
        <v>291</v>
      </c>
      <c r="CM46" s="28">
        <v>0.6</v>
      </c>
      <c r="CN46" s="28">
        <v>0.6</v>
      </c>
      <c r="CO46" s="28">
        <v>0.6</v>
      </c>
      <c r="CP46" s="28">
        <v>0</v>
      </c>
      <c r="CQ46" s="28">
        <v>0</v>
      </c>
      <c r="CR46" s="28">
        <v>9</v>
      </c>
    </row>
    <row r="47" spans="1:96" s="36" customFormat="1" ht="11.4">
      <c r="B47" s="37" t="s">
        <v>114</v>
      </c>
      <c r="C47" s="38"/>
      <c r="D47" s="38">
        <v>19.87</v>
      </c>
      <c r="E47" s="38">
        <v>7.96</v>
      </c>
      <c r="F47" s="38">
        <v>21.5</v>
      </c>
      <c r="G47" s="38">
        <v>10.31</v>
      </c>
      <c r="H47" s="38">
        <v>108.67</v>
      </c>
      <c r="I47" s="38">
        <v>694.89</v>
      </c>
      <c r="J47" s="39">
        <v>8.5</v>
      </c>
      <c r="K47" s="39">
        <v>5.84</v>
      </c>
      <c r="L47" s="39">
        <v>0</v>
      </c>
      <c r="M47" s="39">
        <v>0</v>
      </c>
      <c r="N47" s="39">
        <v>36.29</v>
      </c>
      <c r="O47" s="39">
        <v>63.14</v>
      </c>
      <c r="P47" s="39">
        <v>9.24</v>
      </c>
      <c r="Q47" s="39">
        <v>0</v>
      </c>
      <c r="R47" s="39">
        <v>0</v>
      </c>
      <c r="S47" s="39">
        <v>2.2200000000000002</v>
      </c>
      <c r="T47" s="39">
        <v>8.43</v>
      </c>
      <c r="U47" s="39">
        <v>975.58</v>
      </c>
      <c r="V47" s="39">
        <v>1894.81</v>
      </c>
      <c r="W47" s="39">
        <v>137.24</v>
      </c>
      <c r="X47" s="39">
        <v>127.61</v>
      </c>
      <c r="Y47" s="39">
        <v>343.98</v>
      </c>
      <c r="Z47" s="39">
        <v>7.73</v>
      </c>
      <c r="AA47" s="39">
        <v>35.130000000000003</v>
      </c>
      <c r="AB47" s="39">
        <v>12183.9</v>
      </c>
      <c r="AC47" s="39">
        <v>2139.19</v>
      </c>
      <c r="AD47" s="39">
        <v>5.59</v>
      </c>
      <c r="AE47" s="39">
        <v>0.38</v>
      </c>
      <c r="AF47" s="39">
        <v>0.35</v>
      </c>
      <c r="AG47" s="39">
        <v>5.29</v>
      </c>
      <c r="AH47" s="39">
        <v>10.73</v>
      </c>
      <c r="AI47" s="39">
        <v>22.83</v>
      </c>
      <c r="AJ47" s="39">
        <v>0.4</v>
      </c>
      <c r="AK47" s="39">
        <v>798.21</v>
      </c>
      <c r="AL47" s="39">
        <v>703.3</v>
      </c>
      <c r="AM47" s="39">
        <v>1297.02</v>
      </c>
      <c r="AN47" s="39">
        <v>1107.75</v>
      </c>
      <c r="AO47" s="39">
        <v>338.66</v>
      </c>
      <c r="AP47" s="39">
        <v>689.77</v>
      </c>
      <c r="AQ47" s="39">
        <v>221.38</v>
      </c>
      <c r="AR47" s="39">
        <v>797.24</v>
      </c>
      <c r="AS47" s="39">
        <v>898.87</v>
      </c>
      <c r="AT47" s="39">
        <v>1131.26</v>
      </c>
      <c r="AU47" s="39">
        <v>1504.6</v>
      </c>
      <c r="AV47" s="39">
        <v>472.04</v>
      </c>
      <c r="AW47" s="39">
        <v>760.56</v>
      </c>
      <c r="AX47" s="39">
        <v>3562.07</v>
      </c>
      <c r="AY47" s="39">
        <v>96.4</v>
      </c>
      <c r="AZ47" s="39">
        <v>874.76</v>
      </c>
      <c r="BA47" s="39">
        <v>722.6</v>
      </c>
      <c r="BB47" s="39">
        <v>583.05999999999995</v>
      </c>
      <c r="BC47" s="39">
        <v>280.37</v>
      </c>
      <c r="BD47" s="39">
        <v>0.16</v>
      </c>
      <c r="BE47" s="39">
        <v>7.0000000000000007E-2</v>
      </c>
      <c r="BF47" s="39">
        <v>0.04</v>
      </c>
      <c r="BG47" s="39">
        <v>0.09</v>
      </c>
      <c r="BH47" s="39">
        <v>0.1</v>
      </c>
      <c r="BI47" s="39">
        <v>0.48</v>
      </c>
      <c r="BJ47" s="39">
        <v>0</v>
      </c>
      <c r="BK47" s="39">
        <v>2.08</v>
      </c>
      <c r="BL47" s="39">
        <v>0</v>
      </c>
      <c r="BM47" s="39">
        <v>0.8</v>
      </c>
      <c r="BN47" s="39">
        <v>0.03</v>
      </c>
      <c r="BO47" s="39">
        <v>0.06</v>
      </c>
      <c r="BP47" s="39">
        <v>0</v>
      </c>
      <c r="BQ47" s="39">
        <v>0.09</v>
      </c>
      <c r="BR47" s="39">
        <v>0.15</v>
      </c>
      <c r="BS47" s="39">
        <v>3.51</v>
      </c>
      <c r="BT47" s="39">
        <v>0</v>
      </c>
      <c r="BU47" s="39">
        <v>0</v>
      </c>
      <c r="BV47" s="39">
        <v>5.56</v>
      </c>
      <c r="BW47" s="39">
        <v>0.03</v>
      </c>
      <c r="BX47" s="39">
        <v>0</v>
      </c>
      <c r="BY47" s="39">
        <v>0</v>
      </c>
      <c r="BZ47" s="39">
        <v>0</v>
      </c>
      <c r="CA47" s="39">
        <v>0</v>
      </c>
      <c r="CB47" s="39">
        <v>797.83</v>
      </c>
      <c r="CC47" s="38">
        <f>SUM($CC$39:$CC$46)</f>
        <v>84.23</v>
      </c>
      <c r="CD47" s="36">
        <f>$I$47/$I$52*100</f>
        <v>20.277332773065105</v>
      </c>
      <c r="CE47" s="36">
        <v>2065.7800000000002</v>
      </c>
      <c r="CG47" s="36">
        <v>104.62</v>
      </c>
      <c r="CH47" s="36">
        <v>61.83</v>
      </c>
      <c r="CI47" s="36">
        <v>83.23</v>
      </c>
      <c r="CJ47" s="36">
        <v>3748.98</v>
      </c>
      <c r="CK47" s="36">
        <v>1827.35</v>
      </c>
      <c r="CL47" s="36">
        <v>2788.17</v>
      </c>
      <c r="CM47" s="36">
        <v>95.38</v>
      </c>
      <c r="CN47" s="36">
        <v>46.91</v>
      </c>
      <c r="CO47" s="36">
        <v>71.16</v>
      </c>
      <c r="CP47" s="36">
        <v>3</v>
      </c>
      <c r="CQ47" s="36">
        <v>2.21</v>
      </c>
    </row>
    <row r="48" spans="1:96">
      <c r="B48" s="27" t="s">
        <v>115</v>
      </c>
      <c r="C48" s="16"/>
      <c r="D48" s="16"/>
      <c r="E48" s="16"/>
      <c r="F48" s="16"/>
      <c r="G48" s="16"/>
      <c r="H48" s="16"/>
      <c r="I48" s="16"/>
    </row>
    <row r="49" spans="1:96" s="32" customFormat="1">
      <c r="A49" s="32" t="str">
        <f>"14"</f>
        <v>14</v>
      </c>
      <c r="B49" s="33" t="s">
        <v>108</v>
      </c>
      <c r="C49" s="34" t="str">
        <f>"180"</f>
        <v>180</v>
      </c>
      <c r="D49" s="34">
        <v>4.8600000000000003</v>
      </c>
      <c r="E49" s="34">
        <v>0</v>
      </c>
      <c r="F49" s="34">
        <v>1.8</v>
      </c>
      <c r="G49" s="34">
        <v>0</v>
      </c>
      <c r="H49" s="34">
        <v>29.16</v>
      </c>
      <c r="I49" s="34">
        <v>137.80799999999999</v>
      </c>
      <c r="J49" s="35">
        <v>1.26</v>
      </c>
      <c r="K49" s="35">
        <v>0</v>
      </c>
      <c r="L49" s="35">
        <v>0</v>
      </c>
      <c r="M49" s="35">
        <v>0</v>
      </c>
      <c r="N49" s="35">
        <v>21.96</v>
      </c>
      <c r="O49" s="35">
        <v>0</v>
      </c>
      <c r="P49" s="35">
        <v>7.2</v>
      </c>
      <c r="Q49" s="35">
        <v>0</v>
      </c>
      <c r="R49" s="35">
        <v>0</v>
      </c>
      <c r="S49" s="35">
        <v>1.44</v>
      </c>
      <c r="T49" s="35">
        <v>1.26</v>
      </c>
      <c r="U49" s="35">
        <v>81</v>
      </c>
      <c r="V49" s="35">
        <v>221.4</v>
      </c>
      <c r="W49" s="35">
        <v>196.2</v>
      </c>
      <c r="X49" s="35">
        <v>23.4</v>
      </c>
      <c r="Y49" s="35">
        <v>153</v>
      </c>
      <c r="Z49" s="35">
        <v>0.18</v>
      </c>
      <c r="AA49" s="35">
        <v>0</v>
      </c>
      <c r="AB49" s="35">
        <v>0</v>
      </c>
      <c r="AC49" s="35">
        <v>0</v>
      </c>
      <c r="AD49" s="35">
        <v>0</v>
      </c>
      <c r="AE49" s="35">
        <v>0.05</v>
      </c>
      <c r="AF49" s="35">
        <v>0.23</v>
      </c>
      <c r="AG49" s="35">
        <v>0.18</v>
      </c>
      <c r="AH49" s="35">
        <v>1.62</v>
      </c>
      <c r="AI49" s="35">
        <v>2.88</v>
      </c>
      <c r="AJ49" s="35">
        <v>0</v>
      </c>
      <c r="AK49" s="35">
        <v>3924</v>
      </c>
      <c r="AL49" s="35">
        <v>3996</v>
      </c>
      <c r="AM49" s="35">
        <v>6876</v>
      </c>
      <c r="AN49" s="35">
        <v>5508</v>
      </c>
      <c r="AO49" s="35">
        <v>1224</v>
      </c>
      <c r="AP49" s="35">
        <v>3636</v>
      </c>
      <c r="AQ49" s="35">
        <v>1080</v>
      </c>
      <c r="AR49" s="35">
        <v>3096</v>
      </c>
      <c r="AS49" s="35">
        <v>3312</v>
      </c>
      <c r="AT49" s="35">
        <v>3564</v>
      </c>
      <c r="AU49" s="35">
        <v>8028</v>
      </c>
      <c r="AV49" s="35">
        <v>1656</v>
      </c>
      <c r="AW49" s="35">
        <v>2160</v>
      </c>
      <c r="AX49" s="35">
        <v>8568</v>
      </c>
      <c r="AY49" s="35">
        <v>0</v>
      </c>
      <c r="AZ49" s="35">
        <v>3816</v>
      </c>
      <c r="BA49" s="35">
        <v>4464</v>
      </c>
      <c r="BB49" s="35">
        <v>2412</v>
      </c>
      <c r="BC49" s="35">
        <v>1368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148.68</v>
      </c>
      <c r="CC49" s="34">
        <v>18.190000000000001</v>
      </c>
      <c r="CE49" s="32">
        <v>0</v>
      </c>
      <c r="CG49" s="32">
        <v>0</v>
      </c>
      <c r="CH49" s="32">
        <v>0</v>
      </c>
      <c r="CI49" s="32">
        <v>0</v>
      </c>
      <c r="CJ49" s="32">
        <v>0</v>
      </c>
      <c r="CK49" s="32">
        <v>0</v>
      </c>
      <c r="CL49" s="32">
        <v>0</v>
      </c>
      <c r="CM49" s="32">
        <v>0</v>
      </c>
      <c r="CN49" s="32">
        <v>0</v>
      </c>
      <c r="CO49" s="32">
        <v>0</v>
      </c>
      <c r="CP49" s="32">
        <v>0</v>
      </c>
      <c r="CQ49" s="32">
        <v>0</v>
      </c>
      <c r="CR49" s="32">
        <v>15.16</v>
      </c>
    </row>
    <row r="50" spans="1:96" s="28" customFormat="1" ht="24">
      <c r="A50" s="28" t="str">
        <f>"20"</f>
        <v>20</v>
      </c>
      <c r="B50" s="29" t="s">
        <v>109</v>
      </c>
      <c r="C50" s="30" t="str">
        <f>"30"</f>
        <v>30</v>
      </c>
      <c r="D50" s="30">
        <v>1.5</v>
      </c>
      <c r="E50" s="30">
        <v>0</v>
      </c>
      <c r="F50" s="30">
        <v>1.35</v>
      </c>
      <c r="G50" s="30">
        <v>0</v>
      </c>
      <c r="H50" s="30">
        <v>90</v>
      </c>
      <c r="I50" s="30">
        <v>360.15</v>
      </c>
      <c r="J50" s="31">
        <v>0</v>
      </c>
      <c r="K50" s="31">
        <v>0</v>
      </c>
      <c r="L50" s="31">
        <v>0</v>
      </c>
      <c r="M50" s="31">
        <v>0</v>
      </c>
      <c r="N50" s="31">
        <v>90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0">
        <v>13.56</v>
      </c>
      <c r="CE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11.3</v>
      </c>
    </row>
    <row r="51" spans="1:96" s="36" customFormat="1" ht="11.4">
      <c r="B51" s="37" t="s">
        <v>116</v>
      </c>
      <c r="C51" s="38"/>
      <c r="D51" s="38">
        <v>6.36</v>
      </c>
      <c r="E51" s="38">
        <v>0</v>
      </c>
      <c r="F51" s="38">
        <v>3.15</v>
      </c>
      <c r="G51" s="38">
        <v>0</v>
      </c>
      <c r="H51" s="38">
        <v>119.16</v>
      </c>
      <c r="I51" s="38">
        <v>497.96</v>
      </c>
      <c r="J51" s="39">
        <v>1.26</v>
      </c>
      <c r="K51" s="39">
        <v>0</v>
      </c>
      <c r="L51" s="39">
        <v>0</v>
      </c>
      <c r="M51" s="39">
        <v>0</v>
      </c>
      <c r="N51" s="39">
        <v>111.96</v>
      </c>
      <c r="O51" s="39">
        <v>0</v>
      </c>
      <c r="P51" s="39">
        <v>7.2</v>
      </c>
      <c r="Q51" s="39">
        <v>0</v>
      </c>
      <c r="R51" s="39">
        <v>0</v>
      </c>
      <c r="S51" s="39">
        <v>1.44</v>
      </c>
      <c r="T51" s="39">
        <v>1.26</v>
      </c>
      <c r="U51" s="39">
        <v>81</v>
      </c>
      <c r="V51" s="39">
        <v>221.4</v>
      </c>
      <c r="W51" s="39">
        <v>196.2</v>
      </c>
      <c r="X51" s="39">
        <v>23.4</v>
      </c>
      <c r="Y51" s="39">
        <v>153</v>
      </c>
      <c r="Z51" s="39">
        <v>0.18</v>
      </c>
      <c r="AA51" s="39">
        <v>0</v>
      </c>
      <c r="AB51" s="39">
        <v>0</v>
      </c>
      <c r="AC51" s="39">
        <v>0</v>
      </c>
      <c r="AD51" s="39">
        <v>0</v>
      </c>
      <c r="AE51" s="39">
        <v>0.05</v>
      </c>
      <c r="AF51" s="39">
        <v>0.23</v>
      </c>
      <c r="AG51" s="39">
        <v>0.18</v>
      </c>
      <c r="AH51" s="39">
        <v>1.62</v>
      </c>
      <c r="AI51" s="39">
        <v>2.88</v>
      </c>
      <c r="AJ51" s="39">
        <v>0</v>
      </c>
      <c r="AK51" s="39">
        <v>3924</v>
      </c>
      <c r="AL51" s="39">
        <v>3996</v>
      </c>
      <c r="AM51" s="39">
        <v>6876</v>
      </c>
      <c r="AN51" s="39">
        <v>5508</v>
      </c>
      <c r="AO51" s="39">
        <v>1224</v>
      </c>
      <c r="AP51" s="39">
        <v>3636</v>
      </c>
      <c r="AQ51" s="39">
        <v>1080</v>
      </c>
      <c r="AR51" s="39">
        <v>3096</v>
      </c>
      <c r="AS51" s="39">
        <v>3312</v>
      </c>
      <c r="AT51" s="39">
        <v>3564</v>
      </c>
      <c r="AU51" s="39">
        <v>8028</v>
      </c>
      <c r="AV51" s="39">
        <v>1656</v>
      </c>
      <c r="AW51" s="39">
        <v>2160</v>
      </c>
      <c r="AX51" s="39">
        <v>8568</v>
      </c>
      <c r="AY51" s="39">
        <v>0</v>
      </c>
      <c r="AZ51" s="39">
        <v>3816</v>
      </c>
      <c r="BA51" s="39">
        <v>4464</v>
      </c>
      <c r="BB51" s="39">
        <v>2412</v>
      </c>
      <c r="BC51" s="39">
        <v>1368</v>
      </c>
      <c r="BD51" s="39">
        <v>0</v>
      </c>
      <c r="BE51" s="39">
        <v>0</v>
      </c>
      <c r="BF51" s="39">
        <v>0</v>
      </c>
      <c r="BG51" s="39">
        <v>0</v>
      </c>
      <c r="BH51" s="39">
        <v>0</v>
      </c>
      <c r="BI51" s="39">
        <v>0</v>
      </c>
      <c r="BJ51" s="39">
        <v>0</v>
      </c>
      <c r="BK51" s="39">
        <v>0</v>
      </c>
      <c r="BL51" s="39">
        <v>0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148.68</v>
      </c>
      <c r="CC51" s="38">
        <f>SUM($CC$48:$CC$50)</f>
        <v>31.75</v>
      </c>
      <c r="CD51" s="36">
        <f>$I$51/$I$52*100</f>
        <v>14.530789949021427</v>
      </c>
      <c r="CE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</row>
    <row r="52" spans="1:96" s="36" customFormat="1" ht="11.4" hidden="1">
      <c r="B52" s="37" t="s">
        <v>117</v>
      </c>
      <c r="C52" s="38"/>
      <c r="D52" s="38">
        <v>104.44</v>
      </c>
      <c r="E52" s="38">
        <v>59.3</v>
      </c>
      <c r="F52" s="38">
        <v>81.569999999999993</v>
      </c>
      <c r="G52" s="38">
        <v>21.2</v>
      </c>
      <c r="H52" s="38">
        <v>591.49</v>
      </c>
      <c r="I52" s="38">
        <v>3426.93</v>
      </c>
      <c r="J52" s="39">
        <v>39.71</v>
      </c>
      <c r="K52" s="39">
        <v>11.4</v>
      </c>
      <c r="L52" s="39">
        <v>0</v>
      </c>
      <c r="M52" s="39">
        <v>0</v>
      </c>
      <c r="N52" s="39">
        <v>367.17</v>
      </c>
      <c r="O52" s="39">
        <v>191.13</v>
      </c>
      <c r="P52" s="39">
        <v>33.19</v>
      </c>
      <c r="Q52" s="39">
        <v>0</v>
      </c>
      <c r="R52" s="39">
        <v>0</v>
      </c>
      <c r="S52" s="39">
        <v>9.93</v>
      </c>
      <c r="T52" s="39">
        <v>27.07</v>
      </c>
      <c r="U52" s="39">
        <v>3229.53</v>
      </c>
      <c r="V52" s="39">
        <v>4615.6099999999997</v>
      </c>
      <c r="W52" s="39">
        <v>1301.29</v>
      </c>
      <c r="X52" s="39">
        <v>383.34</v>
      </c>
      <c r="Y52" s="39">
        <v>1655.78</v>
      </c>
      <c r="Z52" s="39">
        <v>17.149999999999999</v>
      </c>
      <c r="AA52" s="39">
        <v>247.47</v>
      </c>
      <c r="AB52" s="39">
        <v>19882.3</v>
      </c>
      <c r="AC52" s="39">
        <v>3723.37</v>
      </c>
      <c r="AD52" s="39">
        <v>11.62</v>
      </c>
      <c r="AE52" s="39">
        <v>1.03</v>
      </c>
      <c r="AF52" s="39">
        <v>2.0099999999999998</v>
      </c>
      <c r="AG52" s="39">
        <v>11.66</v>
      </c>
      <c r="AH52" s="39">
        <v>35.590000000000003</v>
      </c>
      <c r="AI52" s="39">
        <v>49.03</v>
      </c>
      <c r="AJ52" s="39">
        <v>0.8</v>
      </c>
      <c r="AK52" s="39">
        <v>12119.18</v>
      </c>
      <c r="AL52" s="39">
        <v>11715.79</v>
      </c>
      <c r="AM52" s="39">
        <v>20461.61</v>
      </c>
      <c r="AN52" s="39">
        <v>16091.26</v>
      </c>
      <c r="AO52" s="39">
        <v>4273.3999999999996</v>
      </c>
      <c r="AP52" s="39">
        <v>10593.24</v>
      </c>
      <c r="AQ52" s="39">
        <v>3258.98</v>
      </c>
      <c r="AR52" s="39">
        <v>10193.75</v>
      </c>
      <c r="AS52" s="39">
        <v>9045.09</v>
      </c>
      <c r="AT52" s="39">
        <v>9985.6</v>
      </c>
      <c r="AU52" s="39">
        <v>19832.39</v>
      </c>
      <c r="AV52" s="39">
        <v>5432.68</v>
      </c>
      <c r="AW52" s="39">
        <v>6273.46</v>
      </c>
      <c r="AX52" s="39">
        <v>27629.21</v>
      </c>
      <c r="AY52" s="39">
        <v>184.33</v>
      </c>
      <c r="AZ52" s="39">
        <v>10635.83</v>
      </c>
      <c r="BA52" s="39">
        <v>11117.52</v>
      </c>
      <c r="BB52" s="39">
        <v>8463.9699999999993</v>
      </c>
      <c r="BC52" s="39">
        <v>3722.75</v>
      </c>
      <c r="BD52" s="39">
        <v>0.49</v>
      </c>
      <c r="BE52" s="39">
        <v>0.22</v>
      </c>
      <c r="BF52" s="39">
        <v>0.12</v>
      </c>
      <c r="BG52" s="39">
        <v>0.28000000000000003</v>
      </c>
      <c r="BH52" s="39">
        <v>0.31</v>
      </c>
      <c r="BI52" s="39">
        <v>1.46</v>
      </c>
      <c r="BJ52" s="39">
        <v>0</v>
      </c>
      <c r="BK52" s="39">
        <v>5.64</v>
      </c>
      <c r="BL52" s="39">
        <v>0</v>
      </c>
      <c r="BM52" s="39">
        <v>2.0099999999999998</v>
      </c>
      <c r="BN52" s="39">
        <v>0.06</v>
      </c>
      <c r="BO52" s="39">
        <v>0.11</v>
      </c>
      <c r="BP52" s="39">
        <v>0</v>
      </c>
      <c r="BQ52" s="39">
        <v>0.28000000000000003</v>
      </c>
      <c r="BR52" s="39">
        <v>0.46</v>
      </c>
      <c r="BS52" s="39">
        <v>9.3699999999999992</v>
      </c>
      <c r="BT52" s="39">
        <v>0</v>
      </c>
      <c r="BU52" s="39">
        <v>0</v>
      </c>
      <c r="BV52" s="39">
        <v>11.4</v>
      </c>
      <c r="BW52" s="39">
        <v>0.11</v>
      </c>
      <c r="BX52" s="39">
        <v>0.04</v>
      </c>
      <c r="BY52" s="39">
        <v>0</v>
      </c>
      <c r="BZ52" s="39">
        <v>0</v>
      </c>
      <c r="CA52" s="39">
        <v>0</v>
      </c>
      <c r="CB52" s="39">
        <v>2651.77</v>
      </c>
      <c r="CC52" s="38">
        <v>374.00000000000011</v>
      </c>
      <c r="CE52" s="36">
        <v>3561.19</v>
      </c>
      <c r="CG52" s="36">
        <v>359.19</v>
      </c>
      <c r="CH52" s="36">
        <v>212.13</v>
      </c>
      <c r="CI52" s="36">
        <v>285.66000000000003</v>
      </c>
      <c r="CJ52" s="36">
        <v>17638.189999999999</v>
      </c>
      <c r="CK52" s="36">
        <v>7934.92</v>
      </c>
      <c r="CL52" s="36">
        <v>12786.55</v>
      </c>
      <c r="CM52" s="36">
        <v>316.95</v>
      </c>
      <c r="CN52" s="36">
        <v>175.06</v>
      </c>
      <c r="CO52" s="36">
        <v>246.05</v>
      </c>
      <c r="CP52" s="36">
        <v>39.35</v>
      </c>
      <c r="CQ52" s="36">
        <v>6.78</v>
      </c>
    </row>
    <row r="53" spans="1:96" hidden="1">
      <c r="C53" s="16"/>
      <c r="D53" s="16"/>
      <c r="E53" s="16"/>
      <c r="F53" s="16"/>
      <c r="G53" s="16"/>
      <c r="H53" s="16"/>
      <c r="I53" s="16"/>
    </row>
    <row r="54" spans="1:96" hidden="1">
      <c r="B54" s="14" t="s">
        <v>118</v>
      </c>
      <c r="C54" s="16"/>
      <c r="D54" s="16">
        <v>13</v>
      </c>
      <c r="E54" s="16"/>
      <c r="F54" s="16">
        <v>22</v>
      </c>
      <c r="G54" s="16"/>
      <c r="H54" s="16">
        <v>65</v>
      </c>
      <c r="I54" s="16"/>
    </row>
    <row r="55" spans="1:96" hidden="1">
      <c r="C55" s="16"/>
      <c r="D55" s="16"/>
      <c r="E55" s="16"/>
      <c r="F55" s="16"/>
      <c r="G55" s="16"/>
      <c r="H55" s="16"/>
      <c r="I55" s="16"/>
    </row>
    <row r="56" spans="1:96">
      <c r="A56" s="86" t="s">
        <v>153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  <row r="1851" spans="3:9">
      <c r="C1851" s="16"/>
      <c r="D1851" s="16"/>
      <c r="E1851" s="16"/>
      <c r="F1851" s="16"/>
      <c r="G1851" s="16"/>
      <c r="H1851" s="16"/>
      <c r="I1851" s="16"/>
    </row>
  </sheetData>
  <mergeCells count="16">
    <mergeCell ref="A56:CC56"/>
    <mergeCell ref="A30:XFD30"/>
    <mergeCell ref="G1:CC1"/>
    <mergeCell ref="I8:I9"/>
    <mergeCell ref="A2:I2"/>
    <mergeCell ref="A8:A9"/>
    <mergeCell ref="B8:B9"/>
    <mergeCell ref="A38:XFD38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120</v>
      </c>
      <c r="B1" s="42" t="s">
        <v>121</v>
      </c>
      <c r="C1" s="43"/>
      <c r="D1" s="44"/>
      <c r="E1" s="41" t="s">
        <v>122</v>
      </c>
      <c r="F1" s="45"/>
      <c r="I1" s="41" t="s">
        <v>123</v>
      </c>
      <c r="J1" s="46"/>
    </row>
    <row r="2" spans="1:10" ht="7.5" customHeight="1" thickBot="1"/>
    <row r="3" spans="1:10" ht="15" thickBot="1">
      <c r="A3" s="47" t="s">
        <v>124</v>
      </c>
      <c r="B3" s="48" t="s">
        <v>125</v>
      </c>
      <c r="C3" s="48" t="s">
        <v>126</v>
      </c>
      <c r="D3" s="48" t="s">
        <v>127</v>
      </c>
      <c r="E3" s="48" t="s">
        <v>6</v>
      </c>
      <c r="F3" s="48" t="s">
        <v>128</v>
      </c>
      <c r="G3" s="48" t="s">
        <v>129</v>
      </c>
      <c r="H3" s="48" t="s">
        <v>130</v>
      </c>
      <c r="I3" s="48" t="s">
        <v>131</v>
      </c>
      <c r="J3" s="49" t="s">
        <v>132</v>
      </c>
    </row>
    <row r="4" spans="1:10">
      <c r="A4" s="50" t="s">
        <v>133</v>
      </c>
      <c r="B4" s="51" t="s">
        <v>134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135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136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137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138</v>
      </c>
      <c r="B15" s="76" t="s">
        <v>137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139</v>
      </c>
      <c r="B18" s="58" t="s">
        <v>140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141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142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143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144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145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146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107</v>
      </c>
      <c r="B29" s="76" t="s">
        <v>147</v>
      </c>
      <c r="C29" s="84" t="s">
        <v>121</v>
      </c>
      <c r="D29" s="53" t="s">
        <v>108</v>
      </c>
      <c r="E29" s="54">
        <v>180</v>
      </c>
      <c r="F29" s="55">
        <v>18.190000000000001</v>
      </c>
      <c r="G29" s="54">
        <v>137.80799999999999</v>
      </c>
      <c r="H29" s="54">
        <v>4.8600000000000003</v>
      </c>
      <c r="I29" s="54">
        <v>1.8</v>
      </c>
      <c r="J29" s="56">
        <v>29.16</v>
      </c>
    </row>
    <row r="30" spans="1:10" hidden="1">
      <c r="A30" s="57"/>
      <c r="B30" s="82" t="s">
        <v>144</v>
      </c>
      <c r="C30" s="85" t="s">
        <v>151</v>
      </c>
      <c r="D30" s="65" t="s">
        <v>109</v>
      </c>
      <c r="E30" s="66">
        <v>30</v>
      </c>
      <c r="F30" s="67">
        <v>13.56</v>
      </c>
      <c r="G30" s="66">
        <v>360.15</v>
      </c>
      <c r="H30" s="66">
        <v>1.5</v>
      </c>
      <c r="I30" s="66">
        <v>1.35</v>
      </c>
      <c r="J30" s="68">
        <v>90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148</v>
      </c>
      <c r="B33" s="51" t="s">
        <v>134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143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144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136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149</v>
      </c>
      <c r="B39" s="76" t="s">
        <v>150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147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144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137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44967.335335648146</v>
      </c>
      <c r="C1">
        <f>YEAR(Дата_Сост)</f>
        <v>2023</v>
      </c>
      <c r="D1">
        <f>MONTH(Дата_Сост)</f>
        <v>2</v>
      </c>
      <c r="E1">
        <f>DAY(Дата_Сост)</f>
        <v>10</v>
      </c>
    </row>
    <row r="2" spans="1:5">
      <c r="A2" t="s">
        <v>82</v>
      </c>
      <c r="B2" s="2">
        <v>44957.61037037037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4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10.02.2023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2023-01-31T09:42:25Z</dcterms:modified>
</cp:coreProperties>
</file>